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dmin\Dropbox\Skola\___PhD\1_Učitel\3_CM01\2023\2_support\hw1\"/>
    </mc:Choice>
  </mc:AlternateContent>
  <xr:revisionPtr revIDLastSave="0" documentId="13_ncr:1_{5D062FF4-1802-4ACB-8D4C-3146503E87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1" l="1"/>
  <c r="J17" i="1" s="1"/>
  <c r="O10" i="1"/>
  <c r="O9" i="1"/>
  <c r="N5" i="1"/>
  <c r="M5" i="1"/>
  <c r="L5" i="1"/>
  <c r="K5" i="1"/>
  <c r="J5" i="1"/>
  <c r="I5" i="1"/>
  <c r="H5" i="1"/>
  <c r="G5" i="1"/>
  <c r="C12" i="1"/>
  <c r="O14" i="1" s="1"/>
  <c r="C11" i="1"/>
  <c r="O13" i="1" s="1"/>
  <c r="C10" i="1"/>
  <c r="O11" i="1" s="1"/>
  <c r="C8" i="1"/>
  <c r="N17" i="1" l="1"/>
  <c r="M17" i="1"/>
  <c r="L17" i="1"/>
  <c r="I17" i="1"/>
  <c r="H17" i="1"/>
  <c r="G17" i="1"/>
  <c r="K17" i="1"/>
  <c r="B13" i="1"/>
  <c r="B21" i="1" s="1"/>
  <c r="O24" i="1" l="1"/>
  <c r="O21" i="1"/>
  <c r="O25" i="1"/>
  <c r="O26" i="1"/>
  <c r="O22" i="1"/>
  <c r="O23" i="1"/>
  <c r="B22" i="1" l="1"/>
</calcChain>
</file>

<file path=xl/sharedStrings.xml><?xml version="1.0" encoding="utf-8"?>
<sst xmlns="http://schemas.openxmlformats.org/spreadsheetml/2006/main" count="84" uniqueCount="52">
  <si>
    <t>Values of cmin,dur [mm]</t>
  </si>
  <si>
    <t>Structural class</t>
  </si>
  <si>
    <t>Exposure class related to environmental conditions</t>
  </si>
  <si>
    <t>X0</t>
  </si>
  <si>
    <t>XC1</t>
  </si>
  <si>
    <t>XC4</t>
  </si>
  <si>
    <t>XD1/XS1</t>
  </si>
  <si>
    <t>XD2/XS2</t>
  </si>
  <si>
    <t>XD3/XS3</t>
  </si>
  <si>
    <t>S1</t>
  </si>
  <si>
    <t>S2</t>
  </si>
  <si>
    <t>S3</t>
  </si>
  <si>
    <t>S5</t>
  </si>
  <si>
    <t>S6</t>
  </si>
  <si>
    <t>XC2</t>
  </si>
  <si>
    <t>XC3</t>
  </si>
  <si>
    <t>Working life 80 years</t>
  </si>
  <si>
    <t>increase class by 1</t>
  </si>
  <si>
    <t>Working life 100 years</t>
  </si>
  <si>
    <t>increase class by 2</t>
  </si>
  <si>
    <t>Concrete class</t>
  </si>
  <si>
    <t>decrease class by 1 if concrete class is at least:</t>
  </si>
  <si>
    <t>C20/25</t>
  </si>
  <si>
    <t>C25/30</t>
  </si>
  <si>
    <t>C30/37</t>
  </si>
  <si>
    <t>C35/45</t>
  </si>
  <si>
    <t>C40/50</t>
  </si>
  <si>
    <t>C45/55</t>
  </si>
  <si>
    <t>Member with slab geometry</t>
  </si>
  <si>
    <t>decrease class by 1</t>
  </si>
  <si>
    <t>Special quality control of concrete</t>
  </si>
  <si>
    <t>S4</t>
  </si>
  <si>
    <t>Structural class:</t>
  </si>
  <si>
    <t>Working life:</t>
  </si>
  <si>
    <t>Exposure class:</t>
  </si>
  <si>
    <t>Concrete class:</t>
  </si>
  <si>
    <t>Member type:</t>
  </si>
  <si>
    <t>Quality of control:</t>
  </si>
  <si>
    <t>normal</t>
  </si>
  <si>
    <t>special</t>
  </si>
  <si>
    <t>slab/wall</t>
  </si>
  <si>
    <t>beam/column</t>
  </si>
  <si>
    <t>Structural class calculator:</t>
  </si>
  <si>
    <t>Structural class (S):</t>
  </si>
  <si>
    <t>Class adjustment</t>
  </si>
  <si>
    <t>cmin,dur calculator:</t>
  </si>
  <si>
    <t>Interactive tool for the calculation of the</t>
  </si>
  <si>
    <r>
      <t>Concrete cover depth necessary for good resistance to unfavourable effects of the environment (c</t>
    </r>
    <r>
      <rPr>
        <b/>
        <vertAlign val="subscript"/>
        <sz val="18"/>
        <color theme="1"/>
        <rFont val="Calibri"/>
        <family val="2"/>
        <charset val="238"/>
        <scheme val="minor"/>
      </rPr>
      <t>min,dur</t>
    </r>
    <r>
      <rPr>
        <b/>
        <sz val="18"/>
        <color theme="1"/>
        <rFont val="Calibri"/>
        <family val="2"/>
        <charset val="238"/>
        <scheme val="minor"/>
      </rPr>
      <t>)</t>
    </r>
  </si>
  <si>
    <t>cmin,dur:</t>
  </si>
  <si>
    <t>mm</t>
  </si>
  <si>
    <t>This tool is to be used only in the 133CM01 course. Author contact: jakub.holan@fsv.cvut.cz</t>
  </si>
  <si>
    <t>Author contact: jakub.holan@fsv.cvut.cz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</si>
</sst>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theme="0" tint="-0.34998626667073579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vertAlign val="subscript"/>
      <sz val="1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3" xfId="0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7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0" borderId="0" xfId="0" applyFo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/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10" fillId="3" borderId="39" xfId="0" applyFont="1" applyFill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8">
    <dxf>
      <font>
        <b/>
        <i val="0"/>
        <color theme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b/>
        <i val="0"/>
        <color theme="1"/>
      </font>
    </dxf>
    <dxf>
      <fill>
        <patternFill>
          <bgColor rgb="FF92D050"/>
        </patternFill>
      </fill>
    </dxf>
    <dxf>
      <font>
        <b/>
        <i val="0"/>
        <color theme="1"/>
      </font>
    </dxf>
    <dxf>
      <fill>
        <patternFill>
          <bgColor rgb="FF92D050"/>
        </patternFill>
      </fill>
    </dxf>
    <dxf>
      <font>
        <b/>
        <i val="0"/>
        <color theme="1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5"/>
  <sheetViews>
    <sheetView tabSelected="1" workbookViewId="0">
      <selection activeCell="B12" sqref="B12"/>
    </sheetView>
  </sheetViews>
  <sheetFormatPr defaultColWidth="0" defaultRowHeight="15" zeroHeight="1" x14ac:dyDescent="0.25"/>
  <cols>
    <col min="1" max="1" width="17.7109375" customWidth="1"/>
    <col min="2" max="2" width="13.5703125" customWidth="1"/>
    <col min="3" max="3" width="17.5703125" customWidth="1"/>
    <col min="4" max="5" width="9.140625" customWidth="1"/>
    <col min="6" max="6" width="31" customWidth="1"/>
    <col min="7" max="14" width="11.140625" customWidth="1"/>
    <col min="15" max="15" width="3.7109375" customWidth="1"/>
    <col min="16" max="26" width="3.7109375" hidden="1" customWidth="1"/>
    <col min="27" max="35" width="9.140625" hidden="1" customWidth="1"/>
    <col min="36" max="36" width="14.7109375" hidden="1" customWidth="1"/>
    <col min="37" max="38" width="9.140625" hidden="1" customWidth="1"/>
    <col min="39" max="40" width="0" hidden="1" customWidth="1"/>
  </cols>
  <sheetData>
    <row r="1" spans="1:37" s="54" customFormat="1" ht="23.25" x14ac:dyDescent="0.35">
      <c r="A1" s="54" t="s">
        <v>46</v>
      </c>
    </row>
    <row r="2" spans="1:37" s="55" customFormat="1" ht="26.25" x14ac:dyDescent="0.45">
      <c r="A2" s="55" t="s">
        <v>47</v>
      </c>
    </row>
    <row r="3" spans="1:37" s="57" customFormat="1" x14ac:dyDescent="0.25">
      <c r="A3" s="56" t="s">
        <v>50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37" s="57" customFormat="1" ht="15.75" thickBot="1" x14ac:dyDescent="0.3">
      <c r="A4" s="58" t="s">
        <v>51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37" ht="15.75" thickBot="1" x14ac:dyDescent="0.3">
      <c r="G5" s="29">
        <f>IF(G8=$B$9,1,0)</f>
        <v>0</v>
      </c>
      <c r="H5" s="29">
        <f>IF(H8=$B$9,1,0)</f>
        <v>1</v>
      </c>
      <c r="I5" s="29">
        <f>IF(I8=$B$9,1,0)</f>
        <v>0</v>
      </c>
      <c r="J5" s="29">
        <f>IF(J8=$B$9,1,0)</f>
        <v>0</v>
      </c>
      <c r="K5" s="29">
        <f>IF(K8=$B$9,1,0)</f>
        <v>0</v>
      </c>
      <c r="L5" s="29">
        <f>IF(L8=$B$9,1,0)</f>
        <v>0</v>
      </c>
      <c r="M5" s="29">
        <f>IF(M8=$B$9,1,0)</f>
        <v>0</v>
      </c>
      <c r="N5" s="29">
        <f>IF(N8=$B$9,1,0)</f>
        <v>0</v>
      </c>
    </row>
    <row r="6" spans="1:37" ht="16.5" thickTop="1" thickBot="1" x14ac:dyDescent="0.3">
      <c r="A6" s="4" t="s">
        <v>42</v>
      </c>
      <c r="F6" s="23" t="s">
        <v>1</v>
      </c>
      <c r="G6" s="24"/>
      <c r="H6" s="24"/>
      <c r="I6" s="24"/>
      <c r="J6" s="24"/>
      <c r="K6" s="24"/>
      <c r="L6" s="24"/>
      <c r="M6" s="24"/>
      <c r="N6" s="25"/>
      <c r="AD6" s="5" t="s">
        <v>22</v>
      </c>
      <c r="AE6" s="5" t="s">
        <v>23</v>
      </c>
      <c r="AF6" s="5" t="s">
        <v>24</v>
      </c>
      <c r="AG6" s="5" t="s">
        <v>25</v>
      </c>
      <c r="AH6" s="5" t="s">
        <v>26</v>
      </c>
      <c r="AI6" s="5" t="s">
        <v>27</v>
      </c>
    </row>
    <row r="7" spans="1:37" x14ac:dyDescent="0.25">
      <c r="C7" s="6" t="s">
        <v>44</v>
      </c>
      <c r="F7" s="14"/>
      <c r="G7" s="16" t="s">
        <v>2</v>
      </c>
      <c r="H7" s="16"/>
      <c r="I7" s="16"/>
      <c r="J7" s="16"/>
      <c r="K7" s="16"/>
      <c r="L7" s="16"/>
      <c r="M7" s="16"/>
      <c r="N7" s="17"/>
      <c r="AB7" s="5">
        <v>50</v>
      </c>
      <c r="AC7" s="5" t="s">
        <v>3</v>
      </c>
      <c r="AD7" s="5">
        <v>-1</v>
      </c>
      <c r="AE7" s="5">
        <v>-1</v>
      </c>
      <c r="AF7" s="5">
        <v>-1</v>
      </c>
      <c r="AG7" s="5">
        <v>-1</v>
      </c>
      <c r="AH7" s="5">
        <v>-1</v>
      </c>
      <c r="AI7" s="5">
        <v>-1</v>
      </c>
      <c r="AJ7" s="5" t="s">
        <v>40</v>
      </c>
      <c r="AK7" s="5" t="s">
        <v>38</v>
      </c>
    </row>
    <row r="8" spans="1:37" ht="15.75" thickBot="1" x14ac:dyDescent="0.3">
      <c r="A8" t="s">
        <v>33</v>
      </c>
      <c r="B8" s="59">
        <v>80</v>
      </c>
      <c r="C8" s="5">
        <f>IF(B8=100,2,IF(B8=80,1,0))</f>
        <v>1</v>
      </c>
      <c r="F8" s="15"/>
      <c r="G8" s="1" t="s">
        <v>3</v>
      </c>
      <c r="H8" s="1" t="s">
        <v>4</v>
      </c>
      <c r="I8" s="1" t="s">
        <v>14</v>
      </c>
      <c r="J8" s="1" t="s">
        <v>15</v>
      </c>
      <c r="K8" s="1" t="s">
        <v>5</v>
      </c>
      <c r="L8" s="1" t="s">
        <v>6</v>
      </c>
      <c r="M8" s="1" t="s">
        <v>7</v>
      </c>
      <c r="N8" s="9" t="s">
        <v>8</v>
      </c>
      <c r="AB8" s="5">
        <v>80</v>
      </c>
      <c r="AC8" s="5" t="s">
        <v>4</v>
      </c>
      <c r="AD8" s="5">
        <v>0</v>
      </c>
      <c r="AE8" s="5">
        <v>-1</v>
      </c>
      <c r="AF8" s="5">
        <v>-1</v>
      </c>
      <c r="AG8" s="5">
        <v>-1</v>
      </c>
      <c r="AH8" s="5">
        <v>-1</v>
      </c>
      <c r="AI8" s="5">
        <v>-1</v>
      </c>
      <c r="AJ8" s="5" t="s">
        <v>41</v>
      </c>
      <c r="AK8" s="5" t="s">
        <v>39</v>
      </c>
    </row>
    <row r="9" spans="1:37" x14ac:dyDescent="0.25">
      <c r="A9" t="s">
        <v>34</v>
      </c>
      <c r="B9" s="59" t="s">
        <v>4</v>
      </c>
      <c r="C9" s="5"/>
      <c r="F9" s="7" t="s">
        <v>16</v>
      </c>
      <c r="G9" s="26" t="s">
        <v>17</v>
      </c>
      <c r="H9" s="27"/>
      <c r="I9" s="27"/>
      <c r="J9" s="27"/>
      <c r="K9" s="27"/>
      <c r="L9" s="27"/>
      <c r="M9" s="27"/>
      <c r="N9" s="28"/>
      <c r="O9" s="29">
        <f>IF(B8=80,1,0)</f>
        <v>1</v>
      </c>
      <c r="AB9" s="5">
        <v>100</v>
      </c>
      <c r="AC9" s="5" t="s">
        <v>14</v>
      </c>
      <c r="AD9" s="5">
        <v>0</v>
      </c>
      <c r="AE9" s="5">
        <v>0</v>
      </c>
      <c r="AF9" s="5">
        <v>-1</v>
      </c>
      <c r="AG9" s="5">
        <v>-1</v>
      </c>
      <c r="AH9" s="5">
        <v>-1</v>
      </c>
      <c r="AI9" s="5">
        <v>-1</v>
      </c>
    </row>
    <row r="10" spans="1:37" ht="15.75" thickBot="1" x14ac:dyDescent="0.3">
      <c r="A10" t="s">
        <v>35</v>
      </c>
      <c r="B10" s="59" t="s">
        <v>24</v>
      </c>
      <c r="C10" s="5">
        <f>INDEX(AD7:AI14,MATCH(B9,AC7:AC14,0),MATCH(B10,AD6:AI6,0))</f>
        <v>-1</v>
      </c>
      <c r="F10" s="8" t="s">
        <v>18</v>
      </c>
      <c r="G10" s="30" t="s">
        <v>19</v>
      </c>
      <c r="H10" s="31"/>
      <c r="I10" s="31"/>
      <c r="J10" s="31"/>
      <c r="K10" s="31"/>
      <c r="L10" s="31"/>
      <c r="M10" s="31"/>
      <c r="N10" s="32"/>
      <c r="O10" s="29">
        <f>IF(B8=100,1,0)</f>
        <v>0</v>
      </c>
      <c r="AB10" s="2"/>
      <c r="AC10" s="5" t="s">
        <v>15</v>
      </c>
      <c r="AD10" s="5">
        <v>0</v>
      </c>
      <c r="AE10" s="5">
        <v>0</v>
      </c>
      <c r="AF10" s="5">
        <v>0</v>
      </c>
      <c r="AG10" s="5">
        <v>-1</v>
      </c>
      <c r="AH10" s="5">
        <v>-1</v>
      </c>
      <c r="AI10" s="5">
        <v>-1</v>
      </c>
    </row>
    <row r="11" spans="1:37" x14ac:dyDescent="0.25">
      <c r="A11" t="s">
        <v>36</v>
      </c>
      <c r="B11" s="59" t="s">
        <v>40</v>
      </c>
      <c r="C11" s="5">
        <f>IF(B11=AJ7,-1,0)</f>
        <v>-1</v>
      </c>
      <c r="F11" s="7" t="s">
        <v>20</v>
      </c>
      <c r="G11" s="26" t="s">
        <v>21</v>
      </c>
      <c r="H11" s="27"/>
      <c r="I11" s="27"/>
      <c r="J11" s="27"/>
      <c r="K11" s="27"/>
      <c r="L11" s="27"/>
      <c r="M11" s="27"/>
      <c r="N11" s="28"/>
      <c r="O11" s="29">
        <f>IF(C10=-1,1,0)</f>
        <v>1</v>
      </c>
      <c r="AB11" s="2"/>
      <c r="AC11" s="5" t="s">
        <v>5</v>
      </c>
      <c r="AD11" s="5">
        <v>0</v>
      </c>
      <c r="AE11" s="5">
        <v>0</v>
      </c>
      <c r="AF11" s="5">
        <v>0</v>
      </c>
      <c r="AG11" s="5">
        <v>0</v>
      </c>
      <c r="AH11" s="5">
        <v>-1</v>
      </c>
      <c r="AI11" s="5">
        <v>-1</v>
      </c>
    </row>
    <row r="12" spans="1:37" ht="15.75" thickBot="1" x14ac:dyDescent="0.3">
      <c r="A12" t="s">
        <v>37</v>
      </c>
      <c r="B12" s="59" t="s">
        <v>38</v>
      </c>
      <c r="C12" s="5">
        <f>IF(B12=AK8,-1,0)</f>
        <v>0</v>
      </c>
      <c r="F12" s="8"/>
      <c r="G12" s="36" t="s">
        <v>22</v>
      </c>
      <c r="H12" s="36" t="s">
        <v>23</v>
      </c>
      <c r="I12" s="36" t="s">
        <v>24</v>
      </c>
      <c r="J12" s="36" t="s">
        <v>25</v>
      </c>
      <c r="K12" s="36" t="s">
        <v>26</v>
      </c>
      <c r="L12" s="36" t="s">
        <v>26</v>
      </c>
      <c r="M12" s="36" t="s">
        <v>26</v>
      </c>
      <c r="N12" s="37" t="s">
        <v>27</v>
      </c>
      <c r="O12" s="29"/>
      <c r="AB12" s="2"/>
      <c r="AC12" s="5" t="s">
        <v>6</v>
      </c>
      <c r="AD12" s="5">
        <v>0</v>
      </c>
      <c r="AE12" s="5">
        <v>0</v>
      </c>
      <c r="AF12" s="5">
        <v>0</v>
      </c>
      <c r="AG12" s="5">
        <v>0</v>
      </c>
      <c r="AH12" s="5">
        <v>-1</v>
      </c>
      <c r="AI12" s="5">
        <v>-1</v>
      </c>
    </row>
    <row r="13" spans="1:37" ht="15.75" thickBot="1" x14ac:dyDescent="0.3">
      <c r="A13" s="3" t="s">
        <v>43</v>
      </c>
      <c r="B13" s="3" t="str">
        <f>_xlfn.CONCAT("S",(4+SUM(C8:C12)))</f>
        <v>S3</v>
      </c>
      <c r="C13" s="5"/>
      <c r="F13" s="10" t="s">
        <v>28</v>
      </c>
      <c r="G13" s="26" t="s">
        <v>29</v>
      </c>
      <c r="H13" s="27"/>
      <c r="I13" s="27"/>
      <c r="J13" s="27"/>
      <c r="K13" s="27"/>
      <c r="L13" s="27"/>
      <c r="M13" s="27"/>
      <c r="N13" s="28"/>
      <c r="O13" s="29">
        <f>IF(C11=-1,1,0)</f>
        <v>1</v>
      </c>
      <c r="AB13" s="2"/>
      <c r="AC13" s="5" t="s">
        <v>7</v>
      </c>
      <c r="AD13" s="5">
        <v>0</v>
      </c>
      <c r="AE13" s="5">
        <v>0</v>
      </c>
      <c r="AF13" s="5">
        <v>0</v>
      </c>
      <c r="AG13" s="5">
        <v>0</v>
      </c>
      <c r="AH13" s="5">
        <v>-1</v>
      </c>
      <c r="AI13" s="5">
        <v>-1</v>
      </c>
    </row>
    <row r="14" spans="1:37" ht="15.75" thickBot="1" x14ac:dyDescent="0.3">
      <c r="C14" s="5"/>
      <c r="F14" s="11" t="s">
        <v>30</v>
      </c>
      <c r="G14" s="33" t="s">
        <v>29</v>
      </c>
      <c r="H14" s="34"/>
      <c r="I14" s="34"/>
      <c r="J14" s="34"/>
      <c r="K14" s="34"/>
      <c r="L14" s="34"/>
      <c r="M14" s="34"/>
      <c r="N14" s="35"/>
      <c r="O14" s="29">
        <f>IF(C12=-1,1,0)</f>
        <v>0</v>
      </c>
      <c r="AB14" s="2"/>
      <c r="AC14" s="5" t="s">
        <v>8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-1</v>
      </c>
    </row>
    <row r="15" spans="1:37" ht="15.75" thickTop="1" x14ac:dyDescent="0.25">
      <c r="C15" s="5"/>
    </row>
    <row r="16" spans="1:37" x14ac:dyDescent="0.25">
      <c r="C16" s="5"/>
    </row>
    <row r="17" spans="1:15" ht="15.75" thickBot="1" x14ac:dyDescent="0.3">
      <c r="C17" s="5"/>
      <c r="G17" s="29">
        <f>IF(G20=$B$20,1,0)</f>
        <v>0</v>
      </c>
      <c r="H17" s="29">
        <f t="shared" ref="H17:N17" si="0">IF(H20=$B$20,1,0)</f>
        <v>1</v>
      </c>
      <c r="I17" s="29">
        <f t="shared" si="0"/>
        <v>0</v>
      </c>
      <c r="J17" s="29">
        <f t="shared" si="0"/>
        <v>0</v>
      </c>
      <c r="K17" s="29">
        <f t="shared" si="0"/>
        <v>0</v>
      </c>
      <c r="L17" s="29">
        <f t="shared" si="0"/>
        <v>0</v>
      </c>
      <c r="M17" s="29">
        <f t="shared" si="0"/>
        <v>0</v>
      </c>
      <c r="N17" s="29">
        <f t="shared" si="0"/>
        <v>0</v>
      </c>
    </row>
    <row r="18" spans="1:15" ht="19.5" customHeight="1" thickTop="1" thickBot="1" x14ac:dyDescent="0.3">
      <c r="A18" s="4" t="s">
        <v>45</v>
      </c>
      <c r="F18" s="39" t="s">
        <v>0</v>
      </c>
      <c r="G18" s="40"/>
      <c r="H18" s="40"/>
      <c r="I18" s="40"/>
      <c r="J18" s="40"/>
      <c r="K18" s="40"/>
      <c r="L18" s="40"/>
      <c r="M18" s="40"/>
      <c r="N18" s="41"/>
    </row>
    <row r="19" spans="1:15" x14ac:dyDescent="0.25">
      <c r="F19" s="18" t="s">
        <v>1</v>
      </c>
      <c r="G19" s="42"/>
      <c r="H19" s="20" t="s">
        <v>2</v>
      </c>
      <c r="I19" s="21"/>
      <c r="J19" s="21"/>
      <c r="K19" s="21"/>
      <c r="L19" s="21"/>
      <c r="M19" s="21"/>
      <c r="N19" s="22"/>
    </row>
    <row r="20" spans="1:15" ht="15.75" thickBot="1" x14ac:dyDescent="0.3">
      <c r="A20" t="s">
        <v>34</v>
      </c>
      <c r="B20" t="str">
        <f>B9</f>
        <v>XC1</v>
      </c>
      <c r="F20" s="19"/>
      <c r="G20" s="12" t="s">
        <v>3</v>
      </c>
      <c r="H20" s="12" t="s">
        <v>4</v>
      </c>
      <c r="I20" s="12" t="s">
        <v>14</v>
      </c>
      <c r="J20" s="12" t="s">
        <v>15</v>
      </c>
      <c r="K20" s="12" t="s">
        <v>5</v>
      </c>
      <c r="L20" s="12" t="s">
        <v>6</v>
      </c>
      <c r="M20" s="12" t="s">
        <v>7</v>
      </c>
      <c r="N20" s="47" t="s">
        <v>8</v>
      </c>
    </row>
    <row r="21" spans="1:15" x14ac:dyDescent="0.25">
      <c r="A21" s="38" t="s">
        <v>32</v>
      </c>
      <c r="B21" t="str">
        <f>B13</f>
        <v>S3</v>
      </c>
      <c r="F21" s="13" t="s">
        <v>9</v>
      </c>
      <c r="G21" s="44">
        <v>10</v>
      </c>
      <c r="H21" s="45">
        <v>10</v>
      </c>
      <c r="I21" s="45">
        <v>10</v>
      </c>
      <c r="J21" s="45">
        <v>10</v>
      </c>
      <c r="K21" s="45">
        <v>15</v>
      </c>
      <c r="L21" s="45">
        <v>20</v>
      </c>
      <c r="M21" s="45">
        <v>25</v>
      </c>
      <c r="N21" s="48">
        <v>30</v>
      </c>
      <c r="O21" s="29">
        <f>IF(F21=$B$21,1,0)</f>
        <v>0</v>
      </c>
    </row>
    <row r="22" spans="1:15" x14ac:dyDescent="0.25">
      <c r="A22" s="3" t="s">
        <v>48</v>
      </c>
      <c r="B22" s="3">
        <f>INDEX(G21:N26,MATCH(1,O21:O26,0),MATCH(1,G17:N17,0))</f>
        <v>10</v>
      </c>
      <c r="C22" s="3" t="s">
        <v>49</v>
      </c>
      <c r="F22" s="13" t="s">
        <v>10</v>
      </c>
      <c r="G22" s="46">
        <v>10</v>
      </c>
      <c r="H22" s="43">
        <v>10</v>
      </c>
      <c r="I22" s="43">
        <v>15</v>
      </c>
      <c r="J22" s="43">
        <v>15</v>
      </c>
      <c r="K22" s="43">
        <v>20</v>
      </c>
      <c r="L22" s="43">
        <v>25</v>
      </c>
      <c r="M22" s="43">
        <v>30</v>
      </c>
      <c r="N22" s="49">
        <v>35</v>
      </c>
      <c r="O22" s="29">
        <f>IF(F22=$B$21,1,0)</f>
        <v>0</v>
      </c>
    </row>
    <row r="23" spans="1:15" x14ac:dyDescent="0.25">
      <c r="F23" s="13" t="s">
        <v>11</v>
      </c>
      <c r="G23" s="46">
        <v>10</v>
      </c>
      <c r="H23" s="43">
        <v>10</v>
      </c>
      <c r="I23" s="43">
        <v>20</v>
      </c>
      <c r="J23" s="43">
        <v>20</v>
      </c>
      <c r="K23" s="43">
        <v>25</v>
      </c>
      <c r="L23" s="43">
        <v>30</v>
      </c>
      <c r="M23" s="43">
        <v>35</v>
      </c>
      <c r="N23" s="49">
        <v>40</v>
      </c>
      <c r="O23" s="29">
        <f>IF(F23=$B$21,1,0)</f>
        <v>1</v>
      </c>
    </row>
    <row r="24" spans="1:15" x14ac:dyDescent="0.25">
      <c r="F24" s="13" t="s">
        <v>31</v>
      </c>
      <c r="G24" s="46">
        <v>10</v>
      </c>
      <c r="H24" s="43">
        <v>15</v>
      </c>
      <c r="I24" s="43">
        <v>25</v>
      </c>
      <c r="J24" s="43">
        <v>25</v>
      </c>
      <c r="K24" s="43">
        <v>30</v>
      </c>
      <c r="L24" s="43">
        <v>35</v>
      </c>
      <c r="M24" s="43">
        <v>40</v>
      </c>
      <c r="N24" s="49">
        <v>45</v>
      </c>
      <c r="O24" s="29">
        <f>IF(F24=$B$21,1,0)</f>
        <v>0</v>
      </c>
    </row>
    <row r="25" spans="1:15" x14ac:dyDescent="0.25">
      <c r="F25" s="13" t="s">
        <v>12</v>
      </c>
      <c r="G25" s="46">
        <v>15</v>
      </c>
      <c r="H25" s="43">
        <v>20</v>
      </c>
      <c r="I25" s="43">
        <v>30</v>
      </c>
      <c r="J25" s="43">
        <v>30</v>
      </c>
      <c r="K25" s="43">
        <v>35</v>
      </c>
      <c r="L25" s="43">
        <v>40</v>
      </c>
      <c r="M25" s="43">
        <v>45</v>
      </c>
      <c r="N25" s="49">
        <v>50</v>
      </c>
      <c r="O25" s="29">
        <f>IF(F25=$B$21,1,0)</f>
        <v>0</v>
      </c>
    </row>
    <row r="26" spans="1:15" ht="15.75" thickBot="1" x14ac:dyDescent="0.3">
      <c r="F26" s="50" t="s">
        <v>13</v>
      </c>
      <c r="G26" s="51">
        <v>20</v>
      </c>
      <c r="H26" s="52">
        <v>25</v>
      </c>
      <c r="I26" s="52">
        <v>35</v>
      </c>
      <c r="J26" s="52">
        <v>35</v>
      </c>
      <c r="K26" s="52">
        <v>40</v>
      </c>
      <c r="L26" s="52">
        <v>45</v>
      </c>
      <c r="M26" s="52">
        <v>50</v>
      </c>
      <c r="N26" s="53">
        <v>55</v>
      </c>
      <c r="O26" s="29">
        <f>IF(F26=$B$21,1,0)</f>
        <v>0</v>
      </c>
    </row>
    <row r="27" spans="1:15" ht="15.75" thickTop="1" x14ac:dyDescent="0.25"/>
    <row r="28" spans="1:15" x14ac:dyDescent="0.25"/>
    <row r="29" spans="1:15" x14ac:dyDescent="0.25"/>
    <row r="33" customFormat="1" hidden="1" x14ac:dyDescent="0.25"/>
    <row r="34" customFormat="1" hidden="1" x14ac:dyDescent="0.25"/>
    <row r="35" customFormat="1" hidden="1" x14ac:dyDescent="0.25"/>
  </sheetData>
  <sheetProtection sheet="1" objects="1" scenarios="1"/>
  <mergeCells count="15">
    <mergeCell ref="A1:XFD1"/>
    <mergeCell ref="A2:XFD2"/>
    <mergeCell ref="A3:O3"/>
    <mergeCell ref="A4:O4"/>
    <mergeCell ref="F19:F20"/>
    <mergeCell ref="H19:N19"/>
    <mergeCell ref="F6:N6"/>
    <mergeCell ref="F18:N18"/>
    <mergeCell ref="G13:N13"/>
    <mergeCell ref="G14:N14"/>
    <mergeCell ref="F7:F8"/>
    <mergeCell ref="G7:N7"/>
    <mergeCell ref="G9:N9"/>
    <mergeCell ref="G10:N10"/>
    <mergeCell ref="G11:N11"/>
  </mergeCells>
  <phoneticPr fontId="6" type="noConversion"/>
  <conditionalFormatting sqref="G12:N12">
    <cfRule type="expression" dxfId="7" priority="4">
      <formula>$O$11=1</formula>
    </cfRule>
    <cfRule type="expression" dxfId="6" priority="10">
      <formula>G5=1</formula>
    </cfRule>
  </conditionalFormatting>
  <conditionalFormatting sqref="G9:H11 G13:H14">
    <cfRule type="expression" dxfId="5" priority="9">
      <formula>O9=1</formula>
    </cfRule>
  </conditionalFormatting>
  <conditionalFormatting sqref="G8:N8">
    <cfRule type="expression" dxfId="4" priority="14">
      <formula>G8=$B$9</formula>
    </cfRule>
  </conditionalFormatting>
  <conditionalFormatting sqref="I9:N11 I13:N14">
    <cfRule type="expression" dxfId="3" priority="15">
      <formula>F21=1</formula>
    </cfRule>
  </conditionalFormatting>
  <conditionalFormatting sqref="G20:N20">
    <cfRule type="expression" dxfId="2" priority="3">
      <formula>G17=1</formula>
    </cfRule>
  </conditionalFormatting>
  <conditionalFormatting sqref="F21:F26">
    <cfRule type="expression" dxfId="1" priority="2">
      <formula>O21=1</formula>
    </cfRule>
  </conditionalFormatting>
  <conditionalFormatting sqref="G21:N26">
    <cfRule type="expression" dxfId="0" priority="1">
      <formula>AND(G$17=1,$O21=1)</formula>
    </cfRule>
  </conditionalFormatting>
  <dataValidations count="5">
    <dataValidation type="list" allowBlank="1" showInputMessage="1" showErrorMessage="1" sqref="B8" xr:uid="{1A04BCC6-CF82-4DD4-BC4C-9EA3349D28C7}">
      <formula1>$AB$7:$AB$9</formula1>
    </dataValidation>
    <dataValidation type="list" allowBlank="1" showInputMessage="1" showErrorMessage="1" sqref="B9" xr:uid="{F31BF7DC-5F02-44B8-888E-111ABA7754DA}">
      <formula1>$AC$7:$AC$14</formula1>
    </dataValidation>
    <dataValidation type="list" allowBlank="1" showInputMessage="1" showErrorMessage="1" sqref="B10" xr:uid="{63FB62B7-0433-43F2-A418-D17BFBE8FE03}">
      <formula1>$AD$6:$AI$6</formula1>
    </dataValidation>
    <dataValidation type="list" allowBlank="1" showInputMessage="1" showErrorMessage="1" sqref="B11" xr:uid="{1C354563-DA68-411D-8396-940AD5061CD3}">
      <formula1>$AJ$7:$AJ$8</formula1>
    </dataValidation>
    <dataValidation type="list" allowBlank="1" showInputMessage="1" showErrorMessage="1" sqref="B12" xr:uid="{53F5E0DF-4031-4D84-ADAF-60CAB00D9137}">
      <formula1>$AK$7:$AK$8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Holan, Jakub</cp:lastModifiedBy>
  <dcterms:created xsi:type="dcterms:W3CDTF">2015-06-05T18:19:34Z</dcterms:created>
  <dcterms:modified xsi:type="dcterms:W3CDTF">2023-09-23T20:14:14Z</dcterms:modified>
</cp:coreProperties>
</file>