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Skola\___PhD\1_Učitel\1_BK01\2020\cv05 - sloup\"/>
    </mc:Choice>
  </mc:AlternateContent>
  <xr:revisionPtr revIDLastSave="0" documentId="13_ncr:1_{7BED02FB-3317-4357-B13A-B45EAEAE2AD1}" xr6:coauthVersionLast="45" xr6:coauthVersionMax="45" xr10:uidLastSave="{00000000-0000-0000-0000-000000000000}"/>
  <workbookProtection workbookAlgorithmName="SHA-512" workbookHashValue="ClDQCBNk75SS2mShxGJ1CrfYeZgen9KMRtFXyGPJ35e/HUm4Xh41Y3CawgMwVVFZHHkNTVrDBAsgBXq1LTJuxw==" workbookSaltValue="aVcwTAu6Ss7iWV0NjFJ1KQ==" workbookSpinCount="100000" lockStructure="1"/>
  <bookViews>
    <workbookView xWindow="28680" yWindow="270" windowWidth="25440" windowHeight="15390" xr2:uid="{18596BD8-2AF9-4336-86F2-84943E072775}"/>
  </bookViews>
  <sheets>
    <sheet name="List1" sheetId="1" r:id="rId1"/>
  </sheets>
  <definedNames>
    <definedName name="_xlnm.Print_Area" localSheetId="0">List1!$A$1:$I$47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H35" i="1" l="1"/>
  <c r="B9" i="1" l="1"/>
  <c r="H33" i="1" l="1"/>
  <c r="B33" i="1" l="1"/>
  <c r="B34" i="1" s="1"/>
  <c r="H38" i="1" s="1"/>
  <c r="B32" i="1"/>
  <c r="E32" i="1" l="1"/>
  <c r="E33" i="1"/>
  <c r="E34" i="1" l="1"/>
  <c r="B39" i="1" s="1"/>
  <c r="B40" i="1" s="1"/>
  <c r="E38" i="1"/>
  <c r="E40" i="1" s="1"/>
  <c r="E42" i="1" s="1"/>
  <c r="E44" i="1" l="1"/>
  <c r="E46" i="1" s="1"/>
  <c r="E22" i="1" s="1"/>
</calcChain>
</file>

<file path=xl/sharedStrings.xml><?xml version="1.0" encoding="utf-8"?>
<sst xmlns="http://schemas.openxmlformats.org/spreadsheetml/2006/main" count="62" uniqueCount="53">
  <si>
    <t>λ</t>
  </si>
  <si>
    <t>Vzpěrná délka sloupu:</t>
  </si>
  <si>
    <t>m</t>
  </si>
  <si>
    <t>Šířka sloupu (kolmo na rám):</t>
  </si>
  <si>
    <t>Šířka sloupu (ve směru rámu):</t>
  </si>
  <si>
    <t>Ac</t>
  </si>
  <si>
    <t>m4</t>
  </si>
  <si>
    <t>m2</t>
  </si>
  <si>
    <t>Ic</t>
  </si>
  <si>
    <t>β</t>
  </si>
  <si>
    <t>fck</t>
  </si>
  <si>
    <t>MPa</t>
  </si>
  <si>
    <t>φef</t>
  </si>
  <si>
    <t>Kφ</t>
  </si>
  <si>
    <t>fyd</t>
  </si>
  <si>
    <t>As</t>
  </si>
  <si>
    <t>mm2</t>
  </si>
  <si>
    <t>omega</t>
  </si>
  <si>
    <t>fcd</t>
  </si>
  <si>
    <t>fyk</t>
  </si>
  <si>
    <t>nBal</t>
  </si>
  <si>
    <t>nu</t>
  </si>
  <si>
    <t>n</t>
  </si>
  <si>
    <t>NEd</t>
  </si>
  <si>
    <t>kN</t>
  </si>
  <si>
    <t>Kr</t>
  </si>
  <si>
    <t>epsyd</t>
  </si>
  <si>
    <t>d</t>
  </si>
  <si>
    <t>1/r0</t>
  </si>
  <si>
    <t>1/m</t>
  </si>
  <si>
    <t>1/r</t>
  </si>
  <si>
    <t>e2</t>
  </si>
  <si>
    <t>c</t>
  </si>
  <si>
    <t>M2</t>
  </si>
  <si>
    <t>kNm</t>
  </si>
  <si>
    <t>Charakteristická pevnost betonu:</t>
  </si>
  <si>
    <t>l0 =</t>
  </si>
  <si>
    <t>bs =</t>
  </si>
  <si>
    <t>hs =</t>
  </si>
  <si>
    <t>Charakteristická mez kluzu oceli:</t>
  </si>
  <si>
    <t>Normálová síla:</t>
  </si>
  <si>
    <t>Moment II. řádu:</t>
  </si>
  <si>
    <t>výpočetní pomůcka pro</t>
  </si>
  <si>
    <t>VÝPOČET MOMENTU II. ŘÁDU</t>
  </si>
  <si>
    <t>pomocí metody jmenovité křivosti</t>
  </si>
  <si>
    <t>dle ČSN EN 1992-1-1, čl. 5.8.8</t>
  </si>
  <si>
    <t>Pomocné hodnoty výpočtu:</t>
  </si>
  <si>
    <t>Výpočetní pomůcka je velmi zjednodušená a použitelná</t>
  </si>
  <si>
    <r>
      <rPr>
        <b/>
        <u/>
        <sz val="16"/>
        <color rgb="FFFF0000"/>
        <rFont val="Calibri"/>
        <family val="2"/>
        <scheme val="minor"/>
      </rPr>
      <t>pouze pro účely cvičení BK01</t>
    </r>
    <r>
      <rPr>
        <b/>
        <sz val="16"/>
        <color rgb="FFFF0000"/>
        <rFont val="Calibri"/>
        <family val="2"/>
        <scheme val="minor"/>
      </rPr>
      <t>.</t>
    </r>
  </si>
  <si>
    <t>Plocha výztuže (odhad):</t>
  </si>
  <si>
    <t>Účinná výška průřezu (odhad):</t>
  </si>
  <si>
    <t>Krytí výztuže: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</si>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</sst>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3" borderId="1" xfId="0" applyFill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164" fontId="1" fillId="0" borderId="6" xfId="0" applyNumberFormat="1" applyFont="1" applyBorder="1"/>
    <xf numFmtId="0" fontId="1" fillId="0" borderId="7" xfId="0" applyFont="1" applyBorder="1"/>
    <xf numFmtId="0" fontId="0" fillId="2" borderId="1" xfId="0" applyFill="1" applyBorder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52E5-7E86-4895-B935-C8A629DF2FB9}">
  <dimension ref="A1:I46"/>
  <sheetViews>
    <sheetView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8" max="8" width="9.140625" customWidth="1"/>
  </cols>
  <sheetData>
    <row r="1" spans="1:9" x14ac:dyDescent="0.25">
      <c r="A1" s="13" t="s">
        <v>42</v>
      </c>
      <c r="B1" s="13"/>
      <c r="C1" s="13"/>
      <c r="D1" s="13"/>
      <c r="E1" s="13"/>
      <c r="F1" s="13"/>
      <c r="G1" s="13"/>
      <c r="H1" s="13"/>
      <c r="I1" s="13"/>
    </row>
    <row r="2" spans="1:9" ht="26.25" x14ac:dyDescent="0.4">
      <c r="A2" s="14" t="s">
        <v>43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3" t="s">
        <v>44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3" t="s">
        <v>45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5" t="s">
        <v>47</v>
      </c>
      <c r="B5" s="15"/>
      <c r="C5" s="15"/>
      <c r="D5" s="15"/>
      <c r="E5" s="15"/>
      <c r="F5" s="15"/>
      <c r="G5" s="15"/>
      <c r="H5" s="15"/>
      <c r="I5" s="15"/>
    </row>
    <row r="6" spans="1:9" ht="21" x14ac:dyDescent="0.35">
      <c r="A6" s="12" t="s">
        <v>48</v>
      </c>
      <c r="B6" s="12"/>
      <c r="C6" s="12"/>
      <c r="D6" s="12"/>
      <c r="E6" s="12"/>
      <c r="F6" s="12"/>
      <c r="G6" s="12"/>
      <c r="H6" s="12"/>
      <c r="I6" s="12"/>
    </row>
    <row r="8" spans="1:9" x14ac:dyDescent="0.25">
      <c r="A8" t="s">
        <v>1</v>
      </c>
      <c r="F8" t="s">
        <v>35</v>
      </c>
    </row>
    <row r="9" spans="1:9" x14ac:dyDescent="0.25">
      <c r="A9" t="s">
        <v>36</v>
      </c>
      <c r="B9" s="11">
        <f>0.8*4</f>
        <v>3.2</v>
      </c>
      <c r="C9" t="s">
        <v>2</v>
      </c>
      <c r="F9" t="s">
        <v>10</v>
      </c>
      <c r="G9" s="11">
        <v>30</v>
      </c>
      <c r="H9" t="s">
        <v>11</v>
      </c>
    </row>
    <row r="11" spans="1:9" x14ac:dyDescent="0.25">
      <c r="A11" t="s">
        <v>3</v>
      </c>
      <c r="F11" t="s">
        <v>39</v>
      </c>
    </row>
    <row r="12" spans="1:9" x14ac:dyDescent="0.25">
      <c r="A12" t="s">
        <v>37</v>
      </c>
      <c r="B12" s="11">
        <v>0.3</v>
      </c>
      <c r="C12" t="s">
        <v>2</v>
      </c>
      <c r="F12" t="s">
        <v>19</v>
      </c>
      <c r="G12">
        <v>500</v>
      </c>
      <c r="H12" t="s">
        <v>11</v>
      </c>
    </row>
    <row r="14" spans="1:9" x14ac:dyDescent="0.25">
      <c r="A14" t="s">
        <v>4</v>
      </c>
      <c r="F14" t="s">
        <v>40</v>
      </c>
    </row>
    <row r="15" spans="1:9" x14ac:dyDescent="0.25">
      <c r="A15" t="s">
        <v>38</v>
      </c>
      <c r="B15" s="11">
        <v>0.4</v>
      </c>
      <c r="C15" t="s">
        <v>2</v>
      </c>
      <c r="F15" t="s">
        <v>23</v>
      </c>
      <c r="G15" s="11">
        <v>-1500</v>
      </c>
      <c r="H15" t="s">
        <v>24</v>
      </c>
    </row>
    <row r="17" spans="1:7" x14ac:dyDescent="0.25">
      <c r="A17" t="s">
        <v>51</v>
      </c>
    </row>
    <row r="18" spans="1:7" x14ac:dyDescent="0.25">
      <c r="A18" t="s">
        <v>32</v>
      </c>
      <c r="B18" s="11">
        <v>20</v>
      </c>
      <c r="C18" t="s">
        <v>52</v>
      </c>
    </row>
    <row r="20" spans="1:7" ht="15.75" thickBot="1" x14ac:dyDescent="0.3"/>
    <row r="21" spans="1:7" x14ac:dyDescent="0.25">
      <c r="D21" s="5" t="s">
        <v>41</v>
      </c>
      <c r="E21" s="6"/>
      <c r="F21" s="7"/>
    </row>
    <row r="22" spans="1:7" ht="15.75" thickBot="1" x14ac:dyDescent="0.3">
      <c r="D22" s="8" t="s">
        <v>33</v>
      </c>
      <c r="E22" s="9">
        <f>E46*G15</f>
        <v>-14.228144832103553</v>
      </c>
      <c r="F22" s="10" t="s">
        <v>34</v>
      </c>
    </row>
    <row r="30" spans="1:7" x14ac:dyDescent="0.25">
      <c r="A30" t="s">
        <v>46</v>
      </c>
    </row>
    <row r="32" spans="1:7" x14ac:dyDescent="0.25">
      <c r="A32" t="s">
        <v>18</v>
      </c>
      <c r="B32">
        <f>G9/1.5</f>
        <v>20</v>
      </c>
      <c r="C32" t="s">
        <v>11</v>
      </c>
      <c r="D32" t="s">
        <v>5</v>
      </c>
      <c r="E32">
        <f>B12*B15</f>
        <v>0.12</v>
      </c>
      <c r="F32" t="s">
        <v>7</v>
      </c>
      <c r="G32" t="s">
        <v>49</v>
      </c>
    </row>
    <row r="33" spans="1:9" x14ac:dyDescent="0.25">
      <c r="A33" t="s">
        <v>14</v>
      </c>
      <c r="B33" s="1">
        <f>G12/1.15</f>
        <v>434.78260869565219</v>
      </c>
      <c r="C33" t="s">
        <v>11</v>
      </c>
      <c r="D33" t="s">
        <v>8</v>
      </c>
      <c r="E33">
        <f>(1/12)*B12*B15*B15*B15</f>
        <v>1.6000000000000001E-3</v>
      </c>
      <c r="F33" t="s">
        <v>6</v>
      </c>
      <c r="G33" t="s">
        <v>15</v>
      </c>
      <c r="H33">
        <f>0.01*B12*B15*1000000</f>
        <v>1200</v>
      </c>
      <c r="I33" t="s">
        <v>16</v>
      </c>
    </row>
    <row r="34" spans="1:9" x14ac:dyDescent="0.25">
      <c r="A34" t="s">
        <v>26</v>
      </c>
      <c r="B34">
        <f>B33/200000</f>
        <v>2.1739130434782609E-3</v>
      </c>
      <c r="D34" t="s">
        <v>0</v>
      </c>
      <c r="E34" s="2">
        <f>B9/(SQRT(E33/E32))</f>
        <v>27.712812921102035</v>
      </c>
      <c r="G34" t="s">
        <v>50</v>
      </c>
    </row>
    <row r="35" spans="1:9" x14ac:dyDescent="0.25">
      <c r="G35" t="s">
        <v>27</v>
      </c>
      <c r="H35">
        <f>B15-(B18+8+16/2)/1000</f>
        <v>0.36400000000000005</v>
      </c>
      <c r="I35" t="s">
        <v>2</v>
      </c>
    </row>
    <row r="38" spans="1:9" x14ac:dyDescent="0.25">
      <c r="A38" t="s">
        <v>12</v>
      </c>
      <c r="B38" s="4">
        <v>0</v>
      </c>
      <c r="D38" t="s">
        <v>17</v>
      </c>
      <c r="E38">
        <f>H33*B33/(E32*1000000*G9)</f>
        <v>0.14492753623188406</v>
      </c>
      <c r="G38" t="s">
        <v>28</v>
      </c>
      <c r="H38">
        <f>B34/(0.45*H35)</f>
        <v>1.3271752402187182E-2</v>
      </c>
      <c r="I38" t="s">
        <v>29</v>
      </c>
    </row>
    <row r="39" spans="1:9" x14ac:dyDescent="0.25">
      <c r="A39" s="3" t="s">
        <v>9</v>
      </c>
      <c r="B39">
        <f>0.35+G9/200-E34/150</f>
        <v>0.31524791385931977</v>
      </c>
      <c r="D39" t="s">
        <v>20</v>
      </c>
      <c r="E39">
        <v>0.4</v>
      </c>
    </row>
    <row r="40" spans="1:9" x14ac:dyDescent="0.25">
      <c r="A40" t="s">
        <v>13</v>
      </c>
      <c r="B40">
        <f>MAX(1+B39*B38,1)</f>
        <v>1</v>
      </c>
      <c r="D40" t="s">
        <v>21</v>
      </c>
      <c r="E40">
        <f>1+E38</f>
        <v>1.144927536231884</v>
      </c>
    </row>
    <row r="41" spans="1:9" x14ac:dyDescent="0.25">
      <c r="D41" t="s">
        <v>22</v>
      </c>
      <c r="E41">
        <f>0.001*ABS(G15)/(E32*B32)</f>
        <v>0.625</v>
      </c>
    </row>
    <row r="42" spans="1:9" x14ac:dyDescent="0.25">
      <c r="D42" t="s">
        <v>25</v>
      </c>
      <c r="E42">
        <f>MIN((E40-E41)/(E40-E39),1)</f>
        <v>0.69795719844357973</v>
      </c>
    </row>
    <row r="44" spans="1:9" x14ac:dyDescent="0.25">
      <c r="D44" t="s">
        <v>30</v>
      </c>
      <c r="E44">
        <f>B40*E42*H38</f>
        <v>9.2631151250674153E-3</v>
      </c>
      <c r="F44" t="s">
        <v>29</v>
      </c>
    </row>
    <row r="45" spans="1:9" x14ac:dyDescent="0.25">
      <c r="D45" t="s">
        <v>32</v>
      </c>
      <c r="E45" s="4">
        <v>10</v>
      </c>
    </row>
    <row r="46" spans="1:9" x14ac:dyDescent="0.25">
      <c r="D46" t="s">
        <v>31</v>
      </c>
      <c r="E46">
        <f>E44*B9*B9/E45</f>
        <v>9.4854298880690351E-3</v>
      </c>
      <c r="F46" t="s">
        <v>2</v>
      </c>
    </row>
  </sheetData>
  <sheetProtection algorithmName="SHA-512" hashValue="gXJ95flLRQIDM9q4d3GoPil8G4kUlyGy5AHY1BTep5iSU8DtFdzvKJO6i/AeI/nrgw28iur64/L2hgiI0Jlv8A==" saltValue="kEjCTJSvcrR/tyfZoIIA7w==" spinCount="100000" sheet="1" objects="1" scenarios="1"/>
  <mergeCells count="6">
    <mergeCell ref="A6:I6"/>
    <mergeCell ref="A1:I1"/>
    <mergeCell ref="A2:I2"/>
    <mergeCell ref="A3:I3"/>
    <mergeCell ref="A4:I4"/>
    <mergeCell ref="A5:I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2020-10-12T14:59:28Z</cp:lastPrinted>
  <dcterms:created xsi:type="dcterms:W3CDTF">2020-10-12T14:27:00Z</dcterms:created>
  <dcterms:modified xsi:type="dcterms:W3CDTF">2020-10-15T12:51:10Z</dcterms:modified>
</cp:coreProperties>
</file>