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Pomůcka zdiv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Pjotr</author>
  </authors>
  <commentList>
    <comment ref="I7" authorId="0">
      <text>
        <r>
          <rPr>
            <sz val="8"/>
            <rFont val="Tahoma"/>
            <family val="0"/>
          </rPr>
          <t>V této buňce jsou hodnoty omezeny intervalem &lt;50;250&gt;</t>
        </r>
      </text>
    </comment>
    <comment ref="I8" authorId="0">
      <text>
        <r>
          <rPr>
            <sz val="8"/>
            <rFont val="Tahoma"/>
            <family val="0"/>
          </rPr>
          <t>V této buňce jsou hodnoty omezeny intervalem &lt;50;250&gt;</t>
        </r>
      </text>
    </comment>
  </commentList>
</comments>
</file>

<file path=xl/sharedStrings.xml><?xml version="1.0" encoding="utf-8"?>
<sst xmlns="http://schemas.openxmlformats.org/spreadsheetml/2006/main" count="101" uniqueCount="62">
  <si>
    <r>
      <t xml:space="preserve">Součinitel tvaru </t>
    </r>
    <r>
      <rPr>
        <b/>
        <sz val="10"/>
        <rFont val="Symbol"/>
        <family val="1"/>
      </rPr>
      <t>d</t>
    </r>
    <r>
      <rPr>
        <b/>
        <sz val="10"/>
        <rFont val="Arial CE"/>
        <family val="2"/>
      </rPr>
      <t xml:space="preserve"> vyjadřující vliv šířky a výšky zdícího prvku</t>
    </r>
  </si>
  <si>
    <r>
      <t xml:space="preserve">Interpolace </t>
    </r>
    <r>
      <rPr>
        <b/>
        <sz val="10"/>
        <rFont val="Symbol"/>
        <family val="1"/>
      </rPr>
      <t>d</t>
    </r>
  </si>
  <si>
    <r>
      <t>h</t>
    </r>
    <r>
      <rPr>
        <vertAlign val="subscript"/>
        <sz val="10"/>
        <rFont val="Arial CE"/>
        <family val="2"/>
      </rPr>
      <t>p</t>
    </r>
    <r>
      <rPr>
        <sz val="10"/>
        <rFont val="Arial CE"/>
        <family val="2"/>
      </rPr>
      <t xml:space="preserve"> [mm]</t>
    </r>
  </si>
  <si>
    <r>
      <t>b</t>
    </r>
    <r>
      <rPr>
        <vertAlign val="subscript"/>
        <sz val="10"/>
        <rFont val="Arial CE"/>
        <family val="2"/>
      </rPr>
      <t>p</t>
    </r>
    <r>
      <rPr>
        <sz val="10"/>
        <rFont val="Arial CE"/>
        <family val="2"/>
      </rPr>
      <t xml:space="preserve"> [mm]</t>
    </r>
  </si>
  <si>
    <r>
      <t>b</t>
    </r>
    <r>
      <rPr>
        <vertAlign val="subscript"/>
        <sz val="10"/>
        <rFont val="Arial CE"/>
        <family val="2"/>
      </rPr>
      <t>p,omezená</t>
    </r>
  </si>
  <si>
    <r>
      <t>pozice b</t>
    </r>
    <r>
      <rPr>
        <vertAlign val="subscript"/>
        <sz val="10"/>
        <rFont val="Arial CE"/>
        <family val="2"/>
      </rPr>
      <t>p</t>
    </r>
  </si>
  <si>
    <r>
      <t>h</t>
    </r>
    <r>
      <rPr>
        <vertAlign val="subscript"/>
        <sz val="10"/>
        <rFont val="Arial CE"/>
        <family val="2"/>
      </rPr>
      <t>p,omezená</t>
    </r>
  </si>
  <si>
    <r>
      <t>pozice h</t>
    </r>
    <r>
      <rPr>
        <vertAlign val="subscript"/>
        <sz val="10"/>
        <rFont val="Arial CE"/>
        <family val="2"/>
      </rPr>
      <t>p</t>
    </r>
  </si>
  <si>
    <t>(šířkou je míněn menší z půdorysných rozměrů zdícího prvku)</t>
  </si>
  <si>
    <t>Pro rozměry menší než 50 mm platí koeficienty jako pro 50 mm</t>
  </si>
  <si>
    <t>Pro rozměry větší než 250 mm platí koeficienty jako pro 250 mm</t>
  </si>
  <si>
    <t>Mezilehlé hodnoty se interpolují</t>
  </si>
  <si>
    <r>
      <t xml:space="preserve">Výška prvku </t>
    </r>
    <r>
      <rPr>
        <i/>
        <sz val="10"/>
        <rFont val="Arial CE"/>
        <family val="2"/>
      </rPr>
      <t>h</t>
    </r>
    <r>
      <rPr>
        <vertAlign val="subscript"/>
        <sz val="10"/>
        <rFont val="Arial CE"/>
        <family val="2"/>
      </rPr>
      <t>p</t>
    </r>
    <r>
      <rPr>
        <sz val="10"/>
        <rFont val="Arial CE"/>
        <family val="0"/>
      </rPr>
      <t xml:space="preserve"> [mm]</t>
    </r>
  </si>
  <si>
    <r>
      <t xml:space="preserve">Šířka prvku </t>
    </r>
    <r>
      <rPr>
        <i/>
        <sz val="10"/>
        <rFont val="Arial CE"/>
        <family val="2"/>
      </rPr>
      <t>b</t>
    </r>
    <r>
      <rPr>
        <vertAlign val="subscript"/>
        <sz val="10"/>
        <rFont val="Arial CE"/>
        <family val="2"/>
      </rPr>
      <t>p</t>
    </r>
    <r>
      <rPr>
        <sz val="10"/>
        <rFont val="Arial CE"/>
        <family val="0"/>
      </rPr>
      <t xml:space="preserve"> [mm]</t>
    </r>
  </si>
  <si>
    <r>
      <t xml:space="preserve">Součinitel </t>
    </r>
    <r>
      <rPr>
        <b/>
        <i/>
        <sz val="10"/>
        <rFont val="Arial CE"/>
        <family val="2"/>
      </rPr>
      <t>K</t>
    </r>
  </si>
  <si>
    <t>Zdící prvky</t>
  </si>
  <si>
    <t xml:space="preserve">Skupina </t>
  </si>
  <si>
    <t>Malta</t>
  </si>
  <si>
    <t>obyčejná</t>
  </si>
  <si>
    <t>pro tenké spáry (0,5-3 mm)</t>
  </si>
  <si>
    <r>
      <t>lehká (600 - 800 kg.m</t>
    </r>
    <r>
      <rPr>
        <vertAlign val="superscript"/>
        <sz val="8"/>
        <rFont val="Arial CE"/>
        <family val="2"/>
      </rPr>
      <t>-3</t>
    </r>
    <r>
      <rPr>
        <sz val="8"/>
        <rFont val="Arial CE"/>
        <family val="2"/>
      </rPr>
      <t>)</t>
    </r>
  </si>
  <si>
    <r>
      <t>lehká (800 - 1300 kg.m</t>
    </r>
    <r>
      <rPr>
        <vertAlign val="superscript"/>
        <sz val="8"/>
        <rFont val="Arial CE"/>
        <family val="2"/>
      </rPr>
      <t>-3</t>
    </r>
    <r>
      <rPr>
        <sz val="8"/>
        <rFont val="Arial CE"/>
        <family val="2"/>
      </rPr>
      <t>)</t>
    </r>
  </si>
  <si>
    <t>pálené cihly</t>
  </si>
  <si>
    <t>vápenopískové cihly</t>
  </si>
  <si>
    <t>X</t>
  </si>
  <si>
    <t>betonové tvárnice</t>
  </si>
  <si>
    <t>porobetonové tvárnice</t>
  </si>
  <si>
    <t>umělý kámen</t>
  </si>
  <si>
    <t>čistě opracovaný přírodní kámen</t>
  </si>
  <si>
    <t>Skupiny zdících prvků</t>
  </si>
  <si>
    <t>Skupina</t>
  </si>
  <si>
    <t>Objem všech otvorů v % objemu zdícího prvku (podíl děrování)</t>
  </si>
  <si>
    <t>-</t>
  </si>
  <si>
    <t>Svislé díry a dutiny</t>
  </si>
  <si>
    <t>Horizontální díry</t>
  </si>
  <si>
    <t>≤ 25</t>
  </si>
  <si>
    <t>25 - 60</t>
  </si>
  <si>
    <t>60 - 70</t>
  </si>
  <si>
    <t>25 - 70</t>
  </si>
  <si>
    <t>nepoužívá se</t>
  </si>
  <si>
    <t>25 - 55</t>
  </si>
  <si>
    <t>55 - 70</t>
  </si>
  <si>
    <r>
      <t xml:space="preserve">Vstupy pro výpočet </t>
    </r>
    <r>
      <rPr>
        <b/>
        <sz val="10"/>
        <rFont val="Symbol"/>
        <family val="1"/>
      </rPr>
      <t>d</t>
    </r>
    <r>
      <rPr>
        <b/>
        <sz val="10"/>
        <rFont val="Arial CE"/>
        <family val="2"/>
      </rPr>
      <t xml:space="preserve"> - vyplnit</t>
    </r>
  </si>
  <si>
    <r>
      <t xml:space="preserve">Dílčí součinitel spolehlivosti zdiva </t>
    </r>
    <r>
      <rPr>
        <b/>
        <i/>
        <sz val="10"/>
        <rFont val="Symbol"/>
        <family val="1"/>
      </rPr>
      <t>g</t>
    </r>
    <r>
      <rPr>
        <b/>
        <vertAlign val="subscript"/>
        <sz val="10"/>
        <rFont val="Arial CE"/>
        <family val="2"/>
      </rPr>
      <t>M</t>
    </r>
    <r>
      <rPr>
        <b/>
        <i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(dle českého NA.2.1)</t>
    </r>
  </si>
  <si>
    <t>Zdivo vyzděné ze zdících prvků:</t>
  </si>
  <si>
    <t>Druh prvků</t>
  </si>
  <si>
    <t>Porobetonové prvky</t>
  </si>
  <si>
    <t>Ostatní prvky</t>
  </si>
  <si>
    <t>kategorie I na návrhovou maltu</t>
  </si>
  <si>
    <t>kategorie I na předpisovou maltu</t>
  </si>
  <si>
    <t>kategorie II</t>
  </si>
  <si>
    <t>Součinitele pro výpočet vzpěrné výšky stěny</t>
  </si>
  <si>
    <t>Slovní charakteristika</t>
  </si>
  <si>
    <t>Součinitel</t>
  </si>
  <si>
    <t>Hodnota</t>
  </si>
  <si>
    <t>Stěna je opřena pouze v hlavě a v patě. Strop je tuhý železobetonový a současně je excentricita od zatížení v hlavě stěny ≤ 0,25 tloušťky stěny. Je-li strop uložen pouze jednostranně, délka uložení musí být min. 2/3 tloušťky stěny a min. 85 mm.</t>
  </si>
  <si>
    <r>
      <t>r</t>
    </r>
    <r>
      <rPr>
        <vertAlign val="subscript"/>
        <sz val="10"/>
        <rFont val="Arial CE"/>
        <family val="2"/>
      </rPr>
      <t>2</t>
    </r>
  </si>
  <si>
    <t>Stěna je opřena pouze v hlavě a v patě. Strop je dřevěný nebo je tuhý železobetonový a současně je excentricita od zatížení v hlavě stěny &gt; 0,25 tloušťky stěny. Je-li strop uložen pouze jednostranně, délka uložení musí být min. 2/3 tloušťky stěny a min. 85 mm.</t>
  </si>
  <si>
    <t>Strop je na stěně uložen pouze jednostranně, délka uložení je menší než 2/3 tloušťky stěny nebo menší než 85 mm.</t>
  </si>
  <si>
    <r>
      <t xml:space="preserve">Stěna podepřená podél 3 okrajů (vychází se z příslušné hodnoty </t>
    </r>
    <r>
      <rPr>
        <i/>
        <sz val="10"/>
        <rFont val="Symbol"/>
        <family val="1"/>
      </rPr>
      <t>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</si>
  <si>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 xml:space="preserve">Stěna podepřená podél 4 okrajů (vychází se z příslušné hodnoty </t>
    </r>
    <r>
      <rPr>
        <i/>
        <sz val="10"/>
        <rFont val="Symbol"/>
        <family val="1"/>
      </rPr>
      <t>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</si>
  <si>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 xml:space="preserve">Hodnoty zmenšujícího součinitele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pro E = alfa_sec.</t>
    </r>
    <r>
      <rPr>
        <b/>
        <i/>
        <sz val="10"/>
        <rFont val="Arial CE"/>
        <family val="2"/>
      </rPr>
      <t>f</t>
    </r>
    <r>
      <rPr>
        <b/>
        <vertAlign val="subscript"/>
        <sz val="10"/>
        <rFont val="Arial CE"/>
        <family val="2"/>
      </rPr>
      <t>k</t>
    </r>
    <r>
      <rPr>
        <b/>
        <sz val="10"/>
        <rFont val="Arial CE"/>
        <family val="2"/>
      </rPr>
      <t xml:space="preserve"> = 1000</t>
    </r>
    <r>
      <rPr>
        <b/>
        <i/>
        <sz val="10"/>
        <rFont val="Arial CE"/>
        <family val="2"/>
      </rPr>
      <t>f</t>
    </r>
    <r>
      <rPr>
        <b/>
        <vertAlign val="subscript"/>
        <sz val="10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</si>
</sst>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0.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0"/>
      <name val="Symbol"/>
      <family val="1"/>
    </font>
    <font>
      <i/>
      <sz val="10"/>
      <name val="Arial CE"/>
      <family val="2"/>
    </font>
    <font>
      <vertAlign val="subscript"/>
      <sz val="10"/>
      <name val="Arial CE"/>
      <family val="2"/>
    </font>
    <font>
      <sz val="10"/>
      <name val="Times New Roman CE"/>
      <family val="0"/>
    </font>
    <font>
      <sz val="8"/>
      <name val="Tahoma"/>
      <family val="0"/>
    </font>
    <font>
      <b/>
      <i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i/>
      <sz val="10"/>
      <name val="Symbol"/>
      <family val="1"/>
    </font>
    <font>
      <b/>
      <vertAlign val="subscript"/>
      <sz val="10"/>
      <name val="Arial CE"/>
      <family val="2"/>
    </font>
    <font>
      <b/>
      <i/>
      <vertAlign val="subscript"/>
      <sz val="10"/>
      <name val="Arial CE"/>
      <family val="2"/>
    </font>
    <font>
      <i/>
      <sz val="10"/>
      <name val="Symbol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3" xfId="19" applyFont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0" fillId="0" borderId="4" xfId="19" applyFont="1" applyBorder="1" applyAlignment="1">
      <alignment horizontal="center" vertical="center"/>
      <protection/>
    </xf>
    <xf numFmtId="2" fontId="0" fillId="0" borderId="5" xfId="19" applyNumberFormat="1" applyFont="1" applyBorder="1" applyAlignment="1">
      <alignment horizontal="center" vertical="center"/>
      <protection/>
    </xf>
    <xf numFmtId="2" fontId="0" fillId="0" borderId="6" xfId="19" applyNumberFormat="1" applyFont="1" applyBorder="1" applyAlignment="1">
      <alignment horizontal="center" vertical="center"/>
      <protection/>
    </xf>
    <xf numFmtId="2" fontId="0" fillId="0" borderId="7" xfId="19" applyNumberFormat="1" applyFont="1" applyBorder="1" applyAlignment="1">
      <alignment horizontal="center" vertical="center"/>
      <protection/>
    </xf>
    <xf numFmtId="2" fontId="5" fillId="0" borderId="0" xfId="19" applyNumberFormat="1" applyFont="1" applyFill="1" applyBorder="1" applyAlignment="1">
      <alignment horizontal="center" vertical="center"/>
      <protection/>
    </xf>
    <xf numFmtId="0" fontId="0" fillId="0" borderId="8" xfId="19" applyFont="1" applyBorder="1" applyAlignment="1">
      <alignment horizontal="center" vertical="center"/>
      <protection/>
    </xf>
    <xf numFmtId="2" fontId="0" fillId="0" borderId="9" xfId="19" applyNumberFormat="1" applyFont="1" applyBorder="1" applyAlignment="1">
      <alignment horizontal="center" vertical="center"/>
      <protection/>
    </xf>
    <xf numFmtId="2" fontId="0" fillId="0" borderId="10" xfId="19" applyNumberFormat="1" applyFont="1" applyBorder="1" applyAlignment="1">
      <alignment horizontal="center" vertical="center"/>
      <protection/>
    </xf>
    <xf numFmtId="2" fontId="0" fillId="0" borderId="11" xfId="19" applyNumberFormat="1" applyFont="1" applyBorder="1" applyAlignment="1">
      <alignment horizontal="center" vertical="center"/>
      <protection/>
    </xf>
    <xf numFmtId="2" fontId="5" fillId="0" borderId="0" xfId="19" applyNumberForma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172" fontId="0" fillId="2" borderId="12" xfId="0" applyNumberFormat="1" applyFill="1" applyBorder="1" applyAlignment="1">
      <alignment vertical="center"/>
    </xf>
    <xf numFmtId="0" fontId="0" fillId="0" borderId="13" xfId="19" applyFont="1" applyBorder="1" applyAlignment="1">
      <alignment horizontal="center" vertical="center"/>
      <protection/>
    </xf>
    <xf numFmtId="2" fontId="0" fillId="0" borderId="1" xfId="19" applyNumberFormat="1" applyFont="1" applyBorder="1" applyAlignment="1">
      <alignment horizontal="center" vertical="center"/>
      <protection/>
    </xf>
    <xf numFmtId="2" fontId="0" fillId="0" borderId="2" xfId="19" applyNumberFormat="1" applyFont="1" applyBorder="1" applyAlignment="1">
      <alignment horizontal="center" vertical="center"/>
      <protection/>
    </xf>
    <xf numFmtId="2" fontId="0" fillId="0" borderId="3" xfId="19" applyNumberFormat="1" applyFont="1" applyBorder="1" applyAlignment="1">
      <alignment horizontal="center" vertical="center"/>
      <protection/>
    </xf>
    <xf numFmtId="0" fontId="3" fillId="0" borderId="14" xfId="0" applyFont="1" applyFill="1" applyBorder="1" applyAlignment="1">
      <alignment vertical="center"/>
    </xf>
    <xf numFmtId="1" fontId="0" fillId="0" borderId="15" xfId="0" applyNumberForma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2" fontId="0" fillId="0" borderId="5" xfId="0" applyNumberFormat="1" applyFill="1" applyBorder="1" applyAlignment="1">
      <alignment vertical="center"/>
    </xf>
    <xf numFmtId="172" fontId="0" fillId="0" borderId="21" xfId="0" applyNumberFormat="1" applyFill="1" applyBorder="1" applyAlignment="1">
      <alignment vertical="center"/>
    </xf>
    <xf numFmtId="172" fontId="0" fillId="0" borderId="7" xfId="0" applyNumberFormat="1" applyFill="1" applyBorder="1" applyAlignment="1">
      <alignment vertical="center"/>
    </xf>
    <xf numFmtId="1" fontId="0" fillId="0" borderId="8" xfId="0" applyNumberFormat="1" applyFill="1" applyBorder="1" applyAlignment="1">
      <alignment vertical="center"/>
    </xf>
    <xf numFmtId="172" fontId="0" fillId="0" borderId="22" xfId="0" applyNumberFormat="1" applyFill="1" applyBorder="1" applyAlignment="1">
      <alignment vertical="center"/>
    </xf>
    <xf numFmtId="172" fontId="0" fillId="0" borderId="2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2" fontId="0" fillId="0" borderId="1" xfId="0" applyNumberFormat="1" applyFill="1" applyBorder="1" applyAlignment="1">
      <alignment vertical="center"/>
    </xf>
    <xf numFmtId="172" fontId="0" fillId="0" borderId="24" xfId="0" applyNumberFormat="1" applyFill="1" applyBorder="1" applyAlignment="1">
      <alignment vertical="center"/>
    </xf>
    <xf numFmtId="172" fontId="0" fillId="0" borderId="3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 shrinkToFi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3" fontId="0" fillId="0" borderId="2" xfId="0" applyNumberFormat="1" applyBorder="1" applyAlignment="1">
      <alignment horizontal="center" vertical="center"/>
    </xf>
    <xf numFmtId="173" fontId="0" fillId="0" borderId="3" xfId="0" applyNumberFormat="1" applyBorder="1" applyAlignment="1">
      <alignment horizontal="center" vertical="center"/>
    </xf>
    <xf numFmtId="173" fontId="0" fillId="0" borderId="5" xfId="0" applyNumberFormat="1" applyBorder="1" applyAlignment="1">
      <alignment horizontal="center" vertical="center"/>
    </xf>
    <xf numFmtId="173" fontId="0" fillId="0" borderId="6" xfId="0" applyNumberFormat="1" applyBorder="1" applyAlignment="1">
      <alignment horizontal="center" vertical="center"/>
    </xf>
    <xf numFmtId="173" fontId="0" fillId="0" borderId="7" xfId="0" applyNumberFormat="1" applyBorder="1" applyAlignment="1">
      <alignment horizontal="center" vertical="center"/>
    </xf>
    <xf numFmtId="173" fontId="0" fillId="0" borderId="9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Suterénní stěna 0203al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7</xdr:col>
      <xdr:colOff>419100</xdr:colOff>
      <xdr:row>102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60102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workbookViewId="0" topLeftCell="A61">
      <selection activeCell="A64" sqref="A64"/>
    </sheetView>
  </sheetViews>
  <sheetFormatPr defaultColWidth="9.00390625" defaultRowHeight="12.75"/>
  <cols>
    <col min="1" max="1" width="19.375" style="0" customWidth="1"/>
  </cols>
  <sheetData>
    <row r="1" ht="12.75">
      <c r="A1" s="51" t="s">
        <v>42</v>
      </c>
    </row>
    <row r="2" spans="1:3" ht="12.75">
      <c r="A2" t="s">
        <v>12</v>
      </c>
      <c r="C2" s="50">
        <v>65</v>
      </c>
    </row>
    <row r="3" spans="1:4" ht="12.75">
      <c r="A3" t="s">
        <v>13</v>
      </c>
      <c r="C3" s="50">
        <v>140</v>
      </c>
      <c r="D3" s="49" t="s">
        <v>8</v>
      </c>
    </row>
    <row r="4" ht="13.5" thickBot="1"/>
    <row r="5" spans="1:11" ht="13.5" thickBot="1">
      <c r="A5" s="84" t="s">
        <v>0</v>
      </c>
      <c r="B5" s="85"/>
      <c r="C5" s="85"/>
      <c r="D5" s="85"/>
      <c r="E5" s="85"/>
      <c r="F5" s="86"/>
      <c r="G5" s="1"/>
      <c r="H5" s="87" t="s">
        <v>1</v>
      </c>
      <c r="I5" s="88"/>
      <c r="J5" s="88"/>
      <c r="K5" s="89"/>
    </row>
    <row r="6" spans="1:11" ht="13.5" thickBot="1">
      <c r="A6" s="90" t="s">
        <v>2</v>
      </c>
      <c r="B6" s="92" t="s">
        <v>3</v>
      </c>
      <c r="C6" s="93"/>
      <c r="D6" s="93"/>
      <c r="E6" s="93"/>
      <c r="F6" s="94"/>
      <c r="G6" s="2"/>
      <c r="H6" s="3"/>
      <c r="I6" s="3"/>
      <c r="J6" s="3"/>
      <c r="K6" s="3"/>
    </row>
    <row r="7" spans="1:11" ht="13.5" thickBot="1">
      <c r="A7" s="91"/>
      <c r="B7" s="4">
        <v>50</v>
      </c>
      <c r="C7" s="5">
        <v>100</v>
      </c>
      <c r="D7" s="5">
        <v>150</v>
      </c>
      <c r="E7" s="5">
        <v>200</v>
      </c>
      <c r="F7" s="6">
        <v>250</v>
      </c>
      <c r="G7" s="7"/>
      <c r="H7" s="25" t="s">
        <v>4</v>
      </c>
      <c r="I7" s="26">
        <f>IF(C3&lt;50,50,IF(C3&gt;250,250,C3))</f>
        <v>140</v>
      </c>
      <c r="J7" s="27" t="s">
        <v>5</v>
      </c>
      <c r="K7" s="28">
        <f>MATCH(I7,B7:F7)</f>
        <v>2</v>
      </c>
    </row>
    <row r="8" spans="1:11" ht="13.5" thickBot="1">
      <c r="A8" s="8">
        <v>50</v>
      </c>
      <c r="B8" s="9">
        <v>0.85</v>
      </c>
      <c r="C8" s="10">
        <v>0.75</v>
      </c>
      <c r="D8" s="10">
        <v>0.7</v>
      </c>
      <c r="E8" s="10">
        <v>0.7</v>
      </c>
      <c r="F8" s="11">
        <v>0.65</v>
      </c>
      <c r="G8" s="12"/>
      <c r="H8" s="29" t="s">
        <v>6</v>
      </c>
      <c r="I8" s="30">
        <f>IF(C2&lt;50,50,IF(C2&gt;250,250,C2))</f>
        <v>65</v>
      </c>
      <c r="J8" s="31" t="s">
        <v>7</v>
      </c>
      <c r="K8" s="32">
        <f>IF(I8&lt;=250,MATCH(I8,A8:A13),250)</f>
        <v>2</v>
      </c>
    </row>
    <row r="9" spans="1:11" ht="13.5" thickBot="1">
      <c r="A9" s="13">
        <v>65</v>
      </c>
      <c r="B9" s="14">
        <v>0.95</v>
      </c>
      <c r="C9" s="15">
        <v>0.85</v>
      </c>
      <c r="D9" s="15">
        <v>0.75</v>
      </c>
      <c r="E9" s="15">
        <v>0.7</v>
      </c>
      <c r="F9" s="16">
        <v>0.65</v>
      </c>
      <c r="G9" s="17"/>
      <c r="H9" s="33"/>
      <c r="I9" s="33"/>
      <c r="J9" s="33"/>
      <c r="K9" s="33"/>
    </row>
    <row r="10" spans="1:11" ht="13.5" thickBot="1">
      <c r="A10" s="13">
        <v>100</v>
      </c>
      <c r="B10" s="14">
        <v>1.15</v>
      </c>
      <c r="C10" s="15">
        <v>1</v>
      </c>
      <c r="D10" s="15">
        <v>0.9</v>
      </c>
      <c r="E10" s="15">
        <v>0.8</v>
      </c>
      <c r="F10" s="16">
        <v>0.75</v>
      </c>
      <c r="G10" s="17"/>
      <c r="H10" s="19"/>
      <c r="I10" s="34">
        <f>IF(I7=50,50,IF(I7=250,250,INDEX(B7:F7,K7)))</f>
        <v>100</v>
      </c>
      <c r="J10" s="35">
        <f>I7</f>
        <v>140</v>
      </c>
      <c r="K10" s="36">
        <f>IF(I7=50,50,IF(I7=250,250,INDEX(B7:F7,K7+1)))</f>
        <v>150</v>
      </c>
    </row>
    <row r="11" spans="1:11" ht="13.5" thickBot="1">
      <c r="A11" s="13">
        <v>150</v>
      </c>
      <c r="B11" s="14">
        <v>1.3</v>
      </c>
      <c r="C11" s="15">
        <v>1.2</v>
      </c>
      <c r="D11" s="15">
        <v>1.1</v>
      </c>
      <c r="E11" s="15">
        <v>1</v>
      </c>
      <c r="F11" s="16">
        <v>0.95</v>
      </c>
      <c r="G11" s="17"/>
      <c r="H11" s="37">
        <f>IF(I8=50,50,IF(I8=250,250,INDEX(A8:A13,K8)))</f>
        <v>65</v>
      </c>
      <c r="I11" s="38">
        <f>INDEX(B8:F13,K8,K7)</f>
        <v>0.85</v>
      </c>
      <c r="J11" s="39">
        <f>IF(I11=K11,I11,(J10-I10)/(K10-I10)*(K11-I11)+I11)</f>
        <v>0.77</v>
      </c>
      <c r="K11" s="40">
        <f>INDEX(B8:F13,K8,IF(K7=5,5,IF(I7=50,1,K7+1)))</f>
        <v>0.75</v>
      </c>
    </row>
    <row r="12" spans="1:11" ht="13.5" thickBot="1">
      <c r="A12" s="13">
        <v>200</v>
      </c>
      <c r="B12" s="14">
        <v>1.45</v>
      </c>
      <c r="C12" s="15">
        <v>1.35</v>
      </c>
      <c r="D12" s="15">
        <v>1.25</v>
      </c>
      <c r="E12" s="15">
        <v>1.15</v>
      </c>
      <c r="F12" s="16">
        <v>1.1</v>
      </c>
      <c r="G12" s="17"/>
      <c r="H12" s="41">
        <f>I8</f>
        <v>65</v>
      </c>
      <c r="I12" s="42">
        <f>IF(I11=I13,I11,I11-(H12-H11)/(H13-H11)*(I11-I13))</f>
        <v>0.85</v>
      </c>
      <c r="J12" s="20">
        <f>IF(J11=J13,J11,J11-(I12-I11)/(I13-I11)*(J11-J13))</f>
        <v>0.77</v>
      </c>
      <c r="K12" s="43">
        <f>IF(K11=K13,K11,K11-(H12-H11)/(H13-H11)*(K11-K13))</f>
        <v>0.75</v>
      </c>
    </row>
    <row r="13" spans="1:11" ht="13.5" thickBot="1">
      <c r="A13" s="21">
        <v>250</v>
      </c>
      <c r="B13" s="22">
        <v>1.55</v>
      </c>
      <c r="C13" s="23">
        <v>1.45</v>
      </c>
      <c r="D13" s="23">
        <v>1.35</v>
      </c>
      <c r="E13" s="23">
        <v>1.25</v>
      </c>
      <c r="F13" s="24">
        <v>1.15</v>
      </c>
      <c r="G13" s="17"/>
      <c r="H13" s="44">
        <f>IF(I8=50,50,IF(I8=250,250,INDEX(A8:A13,K8+1)))</f>
        <v>100</v>
      </c>
      <c r="I13" s="45">
        <f>INDEX(B8:F13,IF(K8=6,6,IF(I8=50,1,K8+1)),K7)</f>
        <v>1</v>
      </c>
      <c r="J13" s="46">
        <f>IF(I13=K13,I13,(J10-I10)/(K10-I10)*(K13-I13)+I13)</f>
        <v>0.92</v>
      </c>
      <c r="K13" s="47">
        <f>INDEX(B8:F13,IF(K8=6,6,IF(I8=50,1,K8+1)),IF(K7=5,5,IF(I7=50,1,K7+1)))</f>
        <v>0.9</v>
      </c>
    </row>
    <row r="14" ht="4.5" customHeight="1"/>
    <row r="15" spans="1:5" ht="12.75">
      <c r="A15" s="48" t="s">
        <v>9</v>
      </c>
      <c r="B15" s="18"/>
      <c r="C15" s="18"/>
      <c r="D15" s="18"/>
      <c r="E15" s="18"/>
    </row>
    <row r="16" spans="1:5" ht="12.75">
      <c r="A16" s="48" t="s">
        <v>10</v>
      </c>
      <c r="B16" s="18"/>
      <c r="C16" s="18"/>
      <c r="D16" s="18"/>
      <c r="E16" s="18"/>
    </row>
    <row r="17" ht="12.75">
      <c r="A17" s="49" t="s">
        <v>11</v>
      </c>
    </row>
    <row r="18" ht="13.5" thickBot="1"/>
    <row r="19" spans="1:7" ht="13.5" thickBot="1">
      <c r="A19" s="80" t="s">
        <v>29</v>
      </c>
      <c r="B19" s="81"/>
      <c r="C19" s="81"/>
      <c r="D19" s="81"/>
      <c r="E19" s="81"/>
      <c r="F19" s="81"/>
      <c r="G19" s="82"/>
    </row>
    <row r="20" spans="1:7" ht="12.75">
      <c r="A20" s="83" t="s">
        <v>15</v>
      </c>
      <c r="B20" s="113" t="s">
        <v>30</v>
      </c>
      <c r="C20" s="114"/>
      <c r="D20" s="114"/>
      <c r="E20" s="114"/>
      <c r="F20" s="114"/>
      <c r="G20" s="115"/>
    </row>
    <row r="21" spans="1:7" ht="13.5" thickBot="1">
      <c r="A21" s="105"/>
      <c r="B21" s="62">
        <v>1</v>
      </c>
      <c r="C21" s="63">
        <v>2</v>
      </c>
      <c r="D21" s="116">
        <v>3</v>
      </c>
      <c r="E21" s="116"/>
      <c r="F21" s="116">
        <v>4</v>
      </c>
      <c r="G21" s="117"/>
    </row>
    <row r="22" spans="1:7" ht="12.75">
      <c r="A22" s="105"/>
      <c r="B22" s="118" t="s">
        <v>31</v>
      </c>
      <c r="C22" s="119"/>
      <c r="D22" s="119"/>
      <c r="E22" s="119"/>
      <c r="F22" s="119"/>
      <c r="G22" s="120"/>
    </row>
    <row r="23" spans="1:7" ht="13.5" thickBot="1">
      <c r="A23" s="95"/>
      <c r="B23" s="64" t="s">
        <v>32</v>
      </c>
      <c r="C23" s="121" t="s">
        <v>33</v>
      </c>
      <c r="D23" s="121"/>
      <c r="E23" s="121"/>
      <c r="F23" s="121" t="s">
        <v>34</v>
      </c>
      <c r="G23" s="122"/>
    </row>
    <row r="24" spans="1:7" ht="12.75">
      <c r="A24" s="65" t="s">
        <v>25</v>
      </c>
      <c r="B24" s="66" t="s">
        <v>35</v>
      </c>
      <c r="C24" s="52" t="s">
        <v>36</v>
      </c>
      <c r="D24" s="99" t="s">
        <v>37</v>
      </c>
      <c r="E24" s="99"/>
      <c r="F24" s="99" t="s">
        <v>38</v>
      </c>
      <c r="G24" s="100"/>
    </row>
    <row r="25" spans="1:7" ht="25.5">
      <c r="A25" s="67" t="s">
        <v>28</v>
      </c>
      <c r="B25" s="68" t="s">
        <v>35</v>
      </c>
      <c r="C25" s="69" t="s">
        <v>39</v>
      </c>
      <c r="D25" s="123" t="s">
        <v>39</v>
      </c>
      <c r="E25" s="123"/>
      <c r="F25" s="123" t="s">
        <v>39</v>
      </c>
      <c r="G25" s="124"/>
    </row>
    <row r="26" spans="1:7" ht="12.75">
      <c r="A26" s="71" t="s">
        <v>22</v>
      </c>
      <c r="B26" s="68" t="s">
        <v>35</v>
      </c>
      <c r="C26" s="70" t="s">
        <v>40</v>
      </c>
      <c r="D26" s="123" t="s">
        <v>41</v>
      </c>
      <c r="E26" s="123"/>
      <c r="F26" s="123" t="s">
        <v>38</v>
      </c>
      <c r="G26" s="124"/>
    </row>
    <row r="27" spans="1:7" ht="12.75">
      <c r="A27" s="71" t="s">
        <v>26</v>
      </c>
      <c r="B27" s="68" t="s">
        <v>35</v>
      </c>
      <c r="C27" s="69" t="s">
        <v>39</v>
      </c>
      <c r="D27" s="123" t="s">
        <v>39</v>
      </c>
      <c r="E27" s="123"/>
      <c r="F27" s="123" t="s">
        <v>39</v>
      </c>
      <c r="G27" s="124"/>
    </row>
    <row r="28" spans="1:7" ht="12.75">
      <c r="A28" s="71" t="s">
        <v>27</v>
      </c>
      <c r="B28" s="72" t="s">
        <v>35</v>
      </c>
      <c r="C28" s="69" t="s">
        <v>39</v>
      </c>
      <c r="D28" s="123" t="s">
        <v>39</v>
      </c>
      <c r="E28" s="123"/>
      <c r="F28" s="123" t="s">
        <v>39</v>
      </c>
      <c r="G28" s="124"/>
    </row>
    <row r="29" spans="1:7" ht="13.5" thickBot="1">
      <c r="A29" s="73" t="s">
        <v>23</v>
      </c>
      <c r="B29" s="74" t="s">
        <v>35</v>
      </c>
      <c r="C29" s="75" t="s">
        <v>40</v>
      </c>
      <c r="D29" s="125" t="s">
        <v>39</v>
      </c>
      <c r="E29" s="125"/>
      <c r="F29" s="125" t="s">
        <v>39</v>
      </c>
      <c r="G29" s="126"/>
    </row>
    <row r="30" ht="13.5" thickBot="1"/>
    <row r="31" spans="1:9" ht="13.5" thickBot="1">
      <c r="A31" s="80" t="s">
        <v>14</v>
      </c>
      <c r="B31" s="81"/>
      <c r="C31" s="81"/>
      <c r="D31" s="81"/>
      <c r="E31" s="81"/>
      <c r="F31" s="81"/>
      <c r="G31" s="81"/>
      <c r="H31" s="81"/>
      <c r="I31" s="82"/>
    </row>
    <row r="32" spans="1:9" ht="12.75">
      <c r="A32" s="83" t="s">
        <v>15</v>
      </c>
      <c r="B32" s="96" t="s">
        <v>16</v>
      </c>
      <c r="C32" s="98" t="s">
        <v>17</v>
      </c>
      <c r="D32" s="99"/>
      <c r="E32" s="99"/>
      <c r="F32" s="99"/>
      <c r="G32" s="99"/>
      <c r="H32" s="99"/>
      <c r="I32" s="100"/>
    </row>
    <row r="33" spans="1:9" ht="13.5" thickBot="1">
      <c r="A33" s="95"/>
      <c r="B33" s="97"/>
      <c r="C33" s="54" t="s">
        <v>18</v>
      </c>
      <c r="D33" s="101" t="s">
        <v>19</v>
      </c>
      <c r="E33" s="101"/>
      <c r="F33" s="102" t="s">
        <v>20</v>
      </c>
      <c r="G33" s="102"/>
      <c r="H33" s="102" t="s">
        <v>21</v>
      </c>
      <c r="I33" s="103"/>
    </row>
    <row r="34" spans="1:9" ht="12.75">
      <c r="A34" s="104" t="s">
        <v>22</v>
      </c>
      <c r="B34" s="55">
        <v>1</v>
      </c>
      <c r="C34" s="56">
        <v>0.55</v>
      </c>
      <c r="D34" s="106">
        <v>0.75</v>
      </c>
      <c r="E34" s="106"/>
      <c r="F34" s="106">
        <v>0.3</v>
      </c>
      <c r="G34" s="106"/>
      <c r="H34" s="106">
        <v>0.4</v>
      </c>
      <c r="I34" s="107"/>
    </row>
    <row r="35" spans="1:9" ht="12.75">
      <c r="A35" s="105"/>
      <c r="B35" s="57">
        <v>2</v>
      </c>
      <c r="C35" s="58">
        <v>0.45</v>
      </c>
      <c r="D35" s="108">
        <v>0.7</v>
      </c>
      <c r="E35" s="108"/>
      <c r="F35" s="108">
        <v>0.25</v>
      </c>
      <c r="G35" s="108"/>
      <c r="H35" s="108">
        <v>0.3</v>
      </c>
      <c r="I35" s="109"/>
    </row>
    <row r="36" spans="1:9" ht="12.75">
      <c r="A36" s="105"/>
      <c r="B36" s="57">
        <v>3</v>
      </c>
      <c r="C36" s="58">
        <v>0.35</v>
      </c>
      <c r="D36" s="108">
        <v>0.5</v>
      </c>
      <c r="E36" s="108"/>
      <c r="F36" s="108">
        <v>0.2</v>
      </c>
      <c r="G36" s="108"/>
      <c r="H36" s="108">
        <v>0.25</v>
      </c>
      <c r="I36" s="109"/>
    </row>
    <row r="37" spans="1:9" ht="12.75">
      <c r="A37" s="105"/>
      <c r="B37" s="57">
        <v>4</v>
      </c>
      <c r="C37" s="58">
        <v>0.35</v>
      </c>
      <c r="D37" s="108">
        <v>0.35</v>
      </c>
      <c r="E37" s="108"/>
      <c r="F37" s="108">
        <v>0.2</v>
      </c>
      <c r="G37" s="108"/>
      <c r="H37" s="108">
        <v>0.25</v>
      </c>
      <c r="I37" s="109"/>
    </row>
    <row r="38" spans="1:9" ht="12.75">
      <c r="A38" s="110" t="s">
        <v>23</v>
      </c>
      <c r="B38" s="57">
        <v>1</v>
      </c>
      <c r="C38" s="58">
        <v>0.55</v>
      </c>
      <c r="D38" s="108">
        <v>0.8</v>
      </c>
      <c r="E38" s="108"/>
      <c r="F38" s="108" t="s">
        <v>24</v>
      </c>
      <c r="G38" s="108"/>
      <c r="H38" s="108" t="s">
        <v>24</v>
      </c>
      <c r="I38" s="109"/>
    </row>
    <row r="39" spans="1:9" ht="12.75">
      <c r="A39" s="110"/>
      <c r="B39" s="57">
        <v>2</v>
      </c>
      <c r="C39" s="58">
        <v>0.45</v>
      </c>
      <c r="D39" s="108">
        <v>0.65</v>
      </c>
      <c r="E39" s="108"/>
      <c r="F39" s="108" t="s">
        <v>24</v>
      </c>
      <c r="G39" s="108"/>
      <c r="H39" s="108" t="s">
        <v>24</v>
      </c>
      <c r="I39" s="109"/>
    </row>
    <row r="40" spans="1:9" ht="12.75">
      <c r="A40" s="110" t="s">
        <v>25</v>
      </c>
      <c r="B40" s="57">
        <v>1</v>
      </c>
      <c r="C40" s="58">
        <v>0.55</v>
      </c>
      <c r="D40" s="108">
        <v>0.8</v>
      </c>
      <c r="E40" s="108"/>
      <c r="F40" s="108">
        <v>0.45</v>
      </c>
      <c r="G40" s="108"/>
      <c r="H40" s="108">
        <v>0.45</v>
      </c>
      <c r="I40" s="109"/>
    </row>
    <row r="41" spans="1:9" ht="12.75">
      <c r="A41" s="110"/>
      <c r="B41" s="57">
        <v>2</v>
      </c>
      <c r="C41" s="58">
        <v>0.45</v>
      </c>
      <c r="D41" s="108">
        <v>0.65</v>
      </c>
      <c r="E41" s="108"/>
      <c r="F41" s="108">
        <v>0.45</v>
      </c>
      <c r="G41" s="108"/>
      <c r="H41" s="108">
        <v>0.45</v>
      </c>
      <c r="I41" s="109"/>
    </row>
    <row r="42" spans="1:9" ht="12.75">
      <c r="A42" s="110"/>
      <c r="B42" s="57">
        <v>3</v>
      </c>
      <c r="C42" s="58">
        <v>0.4</v>
      </c>
      <c r="D42" s="108">
        <v>0.5</v>
      </c>
      <c r="E42" s="108"/>
      <c r="F42" s="108" t="s">
        <v>24</v>
      </c>
      <c r="G42" s="108"/>
      <c r="H42" s="108" t="s">
        <v>24</v>
      </c>
      <c r="I42" s="109"/>
    </row>
    <row r="43" spans="1:9" ht="12.75">
      <c r="A43" s="110"/>
      <c r="B43" s="57">
        <v>4</v>
      </c>
      <c r="C43" s="58">
        <v>0.35</v>
      </c>
      <c r="D43" s="108" t="s">
        <v>24</v>
      </c>
      <c r="E43" s="108"/>
      <c r="F43" s="108" t="s">
        <v>24</v>
      </c>
      <c r="G43" s="108"/>
      <c r="H43" s="108" t="s">
        <v>24</v>
      </c>
      <c r="I43" s="109"/>
    </row>
    <row r="44" spans="1:9" ht="12.75">
      <c r="A44" s="59" t="s">
        <v>26</v>
      </c>
      <c r="B44" s="57">
        <v>1</v>
      </c>
      <c r="C44" s="58">
        <v>0.55</v>
      </c>
      <c r="D44" s="108">
        <v>0.8</v>
      </c>
      <c r="E44" s="108"/>
      <c r="F44" s="108">
        <v>0.45</v>
      </c>
      <c r="G44" s="108"/>
      <c r="H44" s="108">
        <v>0.45</v>
      </c>
      <c r="I44" s="109"/>
    </row>
    <row r="45" spans="1:9" ht="12.75">
      <c r="A45" s="59" t="s">
        <v>27</v>
      </c>
      <c r="B45" s="57">
        <v>1</v>
      </c>
      <c r="C45" s="58">
        <v>0.45</v>
      </c>
      <c r="D45" s="108">
        <v>0.75</v>
      </c>
      <c r="E45" s="108"/>
      <c r="F45" s="108" t="s">
        <v>24</v>
      </c>
      <c r="G45" s="108"/>
      <c r="H45" s="108" t="s">
        <v>24</v>
      </c>
      <c r="I45" s="109"/>
    </row>
    <row r="46" spans="1:9" ht="26.25" thickBot="1">
      <c r="A46" s="60" t="s">
        <v>28</v>
      </c>
      <c r="B46" s="53">
        <v>1</v>
      </c>
      <c r="C46" s="61">
        <v>0.45</v>
      </c>
      <c r="D46" s="111" t="s">
        <v>24</v>
      </c>
      <c r="E46" s="111"/>
      <c r="F46" s="111" t="s">
        <v>24</v>
      </c>
      <c r="G46" s="111"/>
      <c r="H46" s="111" t="s">
        <v>24</v>
      </c>
      <c r="I46" s="112"/>
    </row>
    <row r="47" ht="13.5" thickBot="1"/>
    <row r="48" spans="1:6" ht="15" thickBot="1">
      <c r="A48" s="127" t="s">
        <v>43</v>
      </c>
      <c r="B48" s="128"/>
      <c r="C48" s="128"/>
      <c r="D48" s="128"/>
      <c r="E48" s="128"/>
      <c r="F48" s="129"/>
    </row>
    <row r="49" spans="1:6" ht="12.75">
      <c r="A49" s="130" t="s">
        <v>44</v>
      </c>
      <c r="B49" s="131"/>
      <c r="C49" s="118" t="s">
        <v>45</v>
      </c>
      <c r="D49" s="119"/>
      <c r="E49" s="119"/>
      <c r="F49" s="120"/>
    </row>
    <row r="50" spans="1:6" ht="13.5" thickBot="1">
      <c r="A50" s="132"/>
      <c r="B50" s="133"/>
      <c r="C50" s="134" t="s">
        <v>46</v>
      </c>
      <c r="D50" s="125"/>
      <c r="E50" s="125" t="s">
        <v>47</v>
      </c>
      <c r="F50" s="126"/>
    </row>
    <row r="51" spans="1:6" ht="12.75">
      <c r="A51" s="76" t="s">
        <v>48</v>
      </c>
      <c r="B51" s="77"/>
      <c r="C51" s="138">
        <v>2.5</v>
      </c>
      <c r="D51" s="139"/>
      <c r="E51" s="139">
        <v>2</v>
      </c>
      <c r="F51" s="140"/>
    </row>
    <row r="52" spans="1:6" ht="12.75">
      <c r="A52" s="78" t="s">
        <v>49</v>
      </c>
      <c r="B52" s="79"/>
      <c r="C52" s="141">
        <v>2.7</v>
      </c>
      <c r="D52" s="142"/>
      <c r="E52" s="142">
        <v>2.2</v>
      </c>
      <c r="F52" s="143"/>
    </row>
    <row r="53" spans="1:6" ht="13.5" thickBot="1">
      <c r="A53" s="132" t="s">
        <v>50</v>
      </c>
      <c r="B53" s="133"/>
      <c r="C53" s="135">
        <v>3</v>
      </c>
      <c r="D53" s="136"/>
      <c r="E53" s="136">
        <v>2.5</v>
      </c>
      <c r="F53" s="137"/>
    </row>
    <row r="54" ht="13.5" thickBot="1"/>
    <row r="55" spans="1:7" ht="13.5" thickBot="1">
      <c r="A55" s="84" t="s">
        <v>51</v>
      </c>
      <c r="B55" s="85"/>
      <c r="C55" s="85"/>
      <c r="D55" s="85"/>
      <c r="E55" s="85"/>
      <c r="F55" s="85"/>
      <c r="G55" s="86"/>
    </row>
    <row r="56" spans="1:7" ht="13.5" thickBot="1">
      <c r="A56" s="148" t="s">
        <v>52</v>
      </c>
      <c r="B56" s="149"/>
      <c r="C56" s="149"/>
      <c r="D56" s="146" t="s">
        <v>53</v>
      </c>
      <c r="E56" s="147"/>
      <c r="F56" s="146" t="s">
        <v>54</v>
      </c>
      <c r="G56" s="152"/>
    </row>
    <row r="57" spans="1:7" ht="80.25" customHeight="1">
      <c r="A57" s="150" t="s">
        <v>55</v>
      </c>
      <c r="B57" s="151"/>
      <c r="C57" s="151"/>
      <c r="D57" s="144" t="s">
        <v>56</v>
      </c>
      <c r="E57" s="144"/>
      <c r="F57" s="106">
        <v>0.75</v>
      </c>
      <c r="G57" s="107"/>
    </row>
    <row r="58" spans="1:7" ht="97.5" customHeight="1">
      <c r="A58" s="159" t="s">
        <v>57</v>
      </c>
      <c r="B58" s="160"/>
      <c r="C58" s="160"/>
      <c r="D58" s="145" t="s">
        <v>56</v>
      </c>
      <c r="E58" s="145"/>
      <c r="F58" s="108">
        <v>1</v>
      </c>
      <c r="G58" s="109"/>
    </row>
    <row r="59" spans="1:7" ht="48.75" customHeight="1">
      <c r="A59" s="159" t="s">
        <v>58</v>
      </c>
      <c r="B59" s="160"/>
      <c r="C59" s="160"/>
      <c r="D59" s="145" t="s">
        <v>56</v>
      </c>
      <c r="E59" s="145"/>
      <c r="F59" s="108">
        <v>1</v>
      </c>
      <c r="G59" s="109"/>
    </row>
    <row r="60" spans="1:7" ht="90" customHeight="1">
      <c r="A60" s="159" t="s">
        <v>59</v>
      </c>
      <c r="B60" s="160"/>
      <c r="C60" s="160"/>
      <c r="D60" s="153"/>
      <c r="E60" s="154"/>
      <c r="F60" s="154"/>
      <c r="G60" s="155"/>
    </row>
    <row r="61" spans="1:7" ht="90" customHeight="1" thickBot="1">
      <c r="A61" s="161" t="s">
        <v>60</v>
      </c>
      <c r="B61" s="162"/>
      <c r="C61" s="162"/>
      <c r="D61" s="156"/>
      <c r="E61" s="157"/>
      <c r="F61" s="157"/>
      <c r="G61" s="158"/>
    </row>
    <row r="63" spans="1:9" ht="14.25">
      <c r="A63" s="51" t="s">
        <v>61</v>
      </c>
      <c r="I63" s="51"/>
    </row>
  </sheetData>
  <mergeCells count="102">
    <mergeCell ref="F56:G56"/>
    <mergeCell ref="D60:G60"/>
    <mergeCell ref="D61:G61"/>
    <mergeCell ref="A60:C60"/>
    <mergeCell ref="A61:C61"/>
    <mergeCell ref="A58:C58"/>
    <mergeCell ref="A59:C59"/>
    <mergeCell ref="A55:G55"/>
    <mergeCell ref="D57:E57"/>
    <mergeCell ref="D58:E58"/>
    <mergeCell ref="D59:E59"/>
    <mergeCell ref="F57:G57"/>
    <mergeCell ref="F58:G58"/>
    <mergeCell ref="F59:G59"/>
    <mergeCell ref="D56:E56"/>
    <mergeCell ref="A56:C56"/>
    <mergeCell ref="A57:C57"/>
    <mergeCell ref="A53:B53"/>
    <mergeCell ref="C53:D53"/>
    <mergeCell ref="E53:F53"/>
    <mergeCell ref="C51:D51"/>
    <mergeCell ref="E51:F51"/>
    <mergeCell ref="C52:D52"/>
    <mergeCell ref="E52:F52"/>
    <mergeCell ref="A48:F48"/>
    <mergeCell ref="A49:B50"/>
    <mergeCell ref="C49:F49"/>
    <mergeCell ref="C50:D50"/>
    <mergeCell ref="E50:F50"/>
    <mergeCell ref="D28:E28"/>
    <mergeCell ref="F28:G28"/>
    <mergeCell ref="D29:E29"/>
    <mergeCell ref="F29:G29"/>
    <mergeCell ref="D26:E26"/>
    <mergeCell ref="F26:G26"/>
    <mergeCell ref="D27:E27"/>
    <mergeCell ref="F27:G27"/>
    <mergeCell ref="D24:E24"/>
    <mergeCell ref="F24:G24"/>
    <mergeCell ref="D25:E25"/>
    <mergeCell ref="F25:G25"/>
    <mergeCell ref="A19:G19"/>
    <mergeCell ref="A20:A23"/>
    <mergeCell ref="B20:G20"/>
    <mergeCell ref="D21:E21"/>
    <mergeCell ref="F21:G21"/>
    <mergeCell ref="B22:G22"/>
    <mergeCell ref="C23:E23"/>
    <mergeCell ref="F23:G23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A40:A43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37:E37"/>
    <mergeCell ref="F37:G37"/>
    <mergeCell ref="H37:I37"/>
    <mergeCell ref="A38:A39"/>
    <mergeCell ref="D38:E38"/>
    <mergeCell ref="F38:G38"/>
    <mergeCell ref="H38:I38"/>
    <mergeCell ref="D39:E39"/>
    <mergeCell ref="F39:G39"/>
    <mergeCell ref="H39:I39"/>
    <mergeCell ref="A34:A37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A31:I31"/>
    <mergeCell ref="A32:A33"/>
    <mergeCell ref="B32:B33"/>
    <mergeCell ref="C32:I32"/>
    <mergeCell ref="D33:E33"/>
    <mergeCell ref="F33:G33"/>
    <mergeCell ref="H33:I33"/>
    <mergeCell ref="A5:F5"/>
    <mergeCell ref="H5:K5"/>
    <mergeCell ref="A6:A7"/>
    <mergeCell ref="B6:F6"/>
  </mergeCells>
  <printOptions/>
  <pageMargins left="0.75" right="0.75" top="1" bottom="1" header="0.4921259845" footer="0.4921259845"/>
  <pageSetup fitToHeight="0" fitToWidth="1" horizontalDpi="600" verticalDpi="600" orientation="landscape" scale="74" r:id="rId6"/>
  <rowBreaks count="1" manualBreakCount="1">
    <brk id="61" max="255" man="1"/>
  </rowBreaks>
  <drawing r:id="rId5"/>
  <legacyDrawing r:id="rId4"/>
  <oleObjects>
    <oleObject progId="Equation.DSMT4" shapeId="1172185" r:id="rId2"/>
    <oleObject progId="Equation.DSMT4" shapeId="117218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Pjotr</dc:creator>
  <cp:keywords/>
  <dc:description/>
  <cp:lastModifiedBy>hanzlo</cp:lastModifiedBy>
  <cp:lastPrinted>2011-03-01T21:14:42Z</cp:lastPrinted>
  <dcterms:created xsi:type="dcterms:W3CDTF">2011-01-25T16:03:32Z</dcterms:created>
  <dcterms:modified xsi:type="dcterms:W3CDTF">2015-11-25T12:45:55Z</dcterms:modified>
  <cp:category/>
  <cp:version/>
  <cp:contentType/>
  <cp:contentStatus/>
</cp:coreProperties>
</file>